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ibc-my.sharepoint.com/personal/elita_alves_cibc_com/Documents/SR 2021/Content/ESG Data Tables/V10/"/>
    </mc:Choice>
  </mc:AlternateContent>
  <xr:revisionPtr revIDLastSave="1" documentId="8_{3FC66E27-F3E9-4060-8F5C-2C79E4872583}" xr6:coauthVersionLast="47" xr6:coauthVersionMax="47" xr10:uidLastSave="{8FF425F5-B1D9-4E0B-B7F3-917E6E5D39FE}"/>
  <bookViews>
    <workbookView xWindow="28680" yWindow="-120" windowWidth="29040" windowHeight="15840" activeTab="1" xr2:uid="{00000000-000D-0000-FFFF-FFFF00000000}"/>
  </bookViews>
  <sheets>
    <sheet name="Intro" sheetId="10" r:id="rId1"/>
    <sheet name="Environnement" sheetId="9" r:id="rId2"/>
    <sheet name="Société" sheetId="11" r:id="rId3"/>
    <sheet name="Gouvernance" sheetId="12" r:id="rId4"/>
    <sheet name="Reference material" sheetId="13" state="hidden" r:id="rId5"/>
  </sheets>
  <definedNames>
    <definedName name="_xlnm.Print_Area" localSheetId="1">Environnement!$A$1:$AW$84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9" l="1"/>
  <c r="C93" i="9"/>
  <c r="H23" i="12"/>
  <c r="G23" i="12"/>
  <c r="F23" i="12"/>
  <c r="E23" i="12"/>
  <c r="D23" i="12"/>
  <c r="D67" i="11"/>
  <c r="C10" i="9"/>
  <c r="D61" i="9"/>
  <c r="G113" i="9"/>
  <c r="G112" i="9"/>
  <c r="G115" i="9" s="1"/>
  <c r="F113" i="9"/>
  <c r="F115" i="9" s="1"/>
  <c r="F112" i="9"/>
  <c r="E113" i="9"/>
  <c r="E112" i="9"/>
  <c r="E115" i="9" s="1"/>
  <c r="D113" i="9"/>
  <c r="D112" i="9"/>
  <c r="D115" i="9" s="1"/>
  <c r="E67" i="11" l="1"/>
  <c r="F67" i="11"/>
  <c r="G67" i="11"/>
  <c r="H67" i="11"/>
  <c r="C67" i="11"/>
  <c r="E13" i="12"/>
  <c r="D13" i="12"/>
  <c r="C13" i="12"/>
  <c r="F27" i="9"/>
  <c r="D27" i="9"/>
  <c r="E27" i="9"/>
  <c r="C18" i="9" l="1"/>
  <c r="C23" i="12"/>
  <c r="F18" i="9"/>
  <c r="F22" i="9"/>
  <c r="D22" i="9" l="1"/>
  <c r="D18" i="9"/>
  <c r="E41" i="9" l="1"/>
  <c r="F41" i="9"/>
  <c r="D62" i="9" l="1"/>
  <c r="C62" i="9" l="1"/>
  <c r="D39" i="9" l="1"/>
  <c r="D40" i="9" s="1"/>
  <c r="D41" i="9" s="1"/>
  <c r="C114" i="9" l="1"/>
  <c r="C113" i="9"/>
  <c r="C112" i="9"/>
  <c r="C111" i="9"/>
  <c r="C110" i="9"/>
  <c r="E11" i="9"/>
  <c r="D11" i="9"/>
  <c r="C66" i="9"/>
  <c r="C115" i="9" l="1"/>
  <c r="D8" i="9"/>
  <c r="D28" i="9" s="1"/>
  <c r="E8" i="9" l="1"/>
  <c r="E28" i="9" s="1"/>
  <c r="F8" i="9" l="1"/>
  <c r="F28" i="9" s="1"/>
  <c r="D9" i="9" l="1"/>
  <c r="E9" i="9"/>
  <c r="E10" i="9"/>
  <c r="D10" i="9"/>
  <c r="C49" i="9" l="1"/>
  <c r="C51" i="9" s="1"/>
  <c r="C39" i="9" l="1"/>
  <c r="C40" i="9" s="1"/>
  <c r="B5" i="13" l="1"/>
  <c r="C34" i="9"/>
  <c r="C35" i="9" s="1"/>
  <c r="C41" i="9" s="1"/>
  <c r="C75" i="9"/>
  <c r="C73" i="9"/>
  <c r="C82" i="9" s="1"/>
  <c r="C80" i="9" l="1"/>
  <c r="C55" i="9" l="1"/>
  <c r="C57" i="9" s="1"/>
  <c r="C27" i="9"/>
  <c r="C28" i="9" s="1"/>
  <c r="C9" i="9" l="1"/>
  <c r="F9" i="9" s="1"/>
</calcChain>
</file>

<file path=xl/sharedStrings.xml><?xml version="1.0" encoding="utf-8"?>
<sst xmlns="http://schemas.openxmlformats.org/spreadsheetml/2006/main" count="843" uniqueCount="480">
  <si>
    <t>La durabilité est au cœur de la raison d’être de la Banque CIBC : vous aider à réaliser votre ambition. Inspirés par cette raison d’être, nous agissons pour intégrer la durabilité dans toutes nos activités, en nous concentrant sur les questions environnementales, sociales et de gouvernance (ESG) d’importance pour nos parties intéressées. Misant sur nos pratiques commerciales responsables bien ancrées à l’échelle de la Banque CIBC, nous sommes déterminés à maintenir des normes environnementales rigoureuses, à soutenir les programmes qui favorisent une société saine et inclusive, et à adopter les meilleures pratiques de gouvernance qui soient afin de créer un avenir durable.</t>
  </si>
  <si>
    <t>Unités</t>
  </si>
  <si>
    <t>Écoefficacité</t>
  </si>
  <si>
    <r>
      <rPr>
        <b/>
        <sz val="12"/>
        <color rgb="FFC00000"/>
        <rFont val="Trebuchet MS"/>
        <family val="2"/>
      </rPr>
      <t>Émissions de gaz à effet de serre</t>
    </r>
    <r>
      <rPr>
        <b/>
        <vertAlign val="superscript"/>
        <sz val="12"/>
        <color rgb="FFC00000"/>
        <rFont val="Trebuchet MS"/>
        <family val="2"/>
      </rPr>
      <t>1,2</t>
    </r>
  </si>
  <si>
    <t xml:space="preserve">Catégories d’émissions 1 et 2 </t>
  </si>
  <si>
    <r>
      <rPr>
        <b/>
        <sz val="10"/>
        <color theme="1"/>
        <rFont val="Trebuchet MS"/>
        <family val="2"/>
      </rPr>
      <t>2020</t>
    </r>
    <r>
      <rPr>
        <b/>
        <vertAlign val="superscript"/>
        <sz val="10"/>
        <color theme="1"/>
        <rFont val="Trebuchet MS"/>
        <family val="2"/>
      </rPr>
      <t>7</t>
    </r>
  </si>
  <si>
    <r>
      <rPr>
        <b/>
        <sz val="10"/>
        <color theme="1"/>
        <rFont val="Trebuchet MS"/>
        <family val="2"/>
      </rPr>
      <t>2019</t>
    </r>
    <r>
      <rPr>
        <b/>
        <vertAlign val="superscript"/>
        <sz val="10"/>
        <color theme="1"/>
        <rFont val="Trebuchet MS"/>
        <family val="2"/>
      </rPr>
      <t>7</t>
    </r>
  </si>
  <si>
    <r>
      <rPr>
        <b/>
        <sz val="10"/>
        <color theme="1"/>
        <rFont val="Trebuchet MS"/>
        <family val="2"/>
      </rPr>
      <t>2018</t>
    </r>
    <r>
      <rPr>
        <b/>
        <vertAlign val="superscript"/>
        <sz val="10"/>
        <color theme="1"/>
        <rFont val="Trebuchet MS"/>
        <family val="2"/>
      </rPr>
      <t>7</t>
    </r>
  </si>
  <si>
    <r>
      <t>2017</t>
    </r>
    <r>
      <rPr>
        <b/>
        <vertAlign val="superscript"/>
        <sz val="10"/>
        <color theme="1"/>
        <rFont val="Trebuchet MS"/>
        <family val="2"/>
      </rPr>
      <t>6</t>
    </r>
  </si>
  <si>
    <r>
      <rPr>
        <b/>
        <sz val="10"/>
        <color theme="1"/>
        <rFont val="Trebuchet MS"/>
        <family val="2"/>
      </rPr>
      <t>2016</t>
    </r>
    <r>
      <rPr>
        <b/>
        <vertAlign val="superscript"/>
        <sz val="10"/>
        <color theme="1"/>
        <rFont val="Trebuchet MS"/>
        <family val="2"/>
      </rPr>
      <t>6</t>
    </r>
  </si>
  <si>
    <r>
      <rPr>
        <sz val="10"/>
        <color theme="1"/>
        <rFont val="Trebuchet MS"/>
        <family val="2"/>
      </rPr>
      <t>tonnes d’équivalent CO</t>
    </r>
    <r>
      <rPr>
        <vertAlign val="subscript"/>
        <sz val="10"/>
        <color theme="1"/>
        <rFont val="Trebuchet MS"/>
        <family val="2"/>
      </rPr>
      <t>2</t>
    </r>
  </si>
  <si>
    <t xml:space="preserve">Total des catégories d’émissions 1 et 2 </t>
  </si>
  <si>
    <t>Year-over-year difference (for totalling cumulative reductions)</t>
  </si>
  <si>
    <r>
      <t>tonnes CO</t>
    </r>
    <r>
      <rPr>
        <vertAlign val="subscript"/>
        <sz val="10"/>
        <color theme="1"/>
        <rFont val="Trebuchet MS"/>
        <family val="2"/>
      </rPr>
      <t>2</t>
    </r>
    <r>
      <rPr>
        <sz val="10"/>
        <color theme="1"/>
        <rFont val="Trebuchet MS"/>
        <family val="2"/>
      </rPr>
      <t>e</t>
    </r>
  </si>
  <si>
    <t>Réduction des émissions absolues (année de référence 2018)</t>
  </si>
  <si>
    <t>Réduction en %</t>
  </si>
  <si>
    <t>Progrès vers l’objectif de réduction de 30 % des émissions de catégories 1 et 2 sur 10 ans (année de référence 2018)</t>
  </si>
  <si>
    <t>% atteint</t>
  </si>
  <si>
    <r>
      <rPr>
        <b/>
        <sz val="10"/>
        <color theme="1"/>
        <rFont val="Trebuchet MS"/>
        <family val="2"/>
      </rPr>
      <t>kg d’équivalent CO</t>
    </r>
    <r>
      <rPr>
        <b/>
        <vertAlign val="subscript"/>
        <sz val="10"/>
        <color theme="1"/>
        <rFont val="Trebuchet MS"/>
        <family val="2"/>
      </rPr>
      <t>2</t>
    </r>
    <r>
      <rPr>
        <b/>
        <sz val="10"/>
        <color theme="1"/>
        <rFont val="Trebuchet MS"/>
        <family val="2"/>
      </rPr>
      <t>/m</t>
    </r>
    <r>
      <rPr>
        <b/>
        <vertAlign val="superscript"/>
        <sz val="10"/>
        <color theme="1"/>
        <rFont val="Trebuchet MS"/>
        <family val="2"/>
      </rPr>
      <t>2</t>
    </r>
  </si>
  <si>
    <r>
      <rPr>
        <sz val="10"/>
        <color theme="1"/>
        <rFont val="Trebuchet MS"/>
        <family val="2"/>
      </rPr>
      <t>tonnes d’équivalent CO</t>
    </r>
    <r>
      <rPr>
        <vertAlign val="subscript"/>
        <sz val="10"/>
        <color theme="1"/>
        <rFont val="Trebuchet MS"/>
        <family val="2"/>
      </rPr>
      <t>2</t>
    </r>
    <r>
      <rPr>
        <sz val="10"/>
        <color theme="1"/>
        <rFont val="Trebuchet MS"/>
        <family val="2"/>
      </rPr>
      <t>/M$ de revenu</t>
    </r>
  </si>
  <si>
    <t>Catégories d’émissions 1 et 2 par pays</t>
  </si>
  <si>
    <t>Canada</t>
  </si>
  <si>
    <t>Catégorie d’émissions 1</t>
  </si>
  <si>
    <t>Catégorie d’émission 2 (fondées sur l’emplacement)</t>
  </si>
  <si>
    <t>Total du Canada</t>
  </si>
  <si>
    <t>États-Unis</t>
  </si>
  <si>
    <r>
      <rPr>
        <sz val="10"/>
        <color theme="1"/>
        <rFont val="Trebuchet MS"/>
        <family val="2"/>
      </rPr>
      <t>Données non disponibles pour les États-Unis</t>
    </r>
    <r>
      <rPr>
        <vertAlign val="superscript"/>
        <sz val="10"/>
        <color theme="1"/>
        <rFont val="Trebuchet MS"/>
        <family val="2"/>
      </rPr>
      <t>2</t>
    </r>
  </si>
  <si>
    <t>Total des États-Unis</t>
  </si>
  <si>
    <t>Sous-locations (Canada et États-Unis)</t>
  </si>
  <si>
    <t>Données non disponibles</t>
  </si>
  <si>
    <t>Total de la catégorie d’émissions 3</t>
  </si>
  <si>
    <t>Total des catégories d’émissions 1, 2 et 3</t>
  </si>
  <si>
    <r>
      <rPr>
        <b/>
        <sz val="10"/>
        <color theme="1"/>
        <rFont val="Trebuchet MS"/>
        <family val="2"/>
      </rPr>
      <t>tonnes d’équivalent CO</t>
    </r>
    <r>
      <rPr>
        <b/>
        <vertAlign val="subscript"/>
        <sz val="10"/>
        <color theme="1"/>
        <rFont val="Trebuchet MS"/>
        <family val="2"/>
      </rPr>
      <t>2</t>
    </r>
  </si>
  <si>
    <r>
      <rPr>
        <b/>
        <sz val="12"/>
        <color rgb="FFC00000"/>
        <rFont val="Trebuchet MS"/>
        <family val="2"/>
      </rPr>
      <t>Consommation d’énergie</t>
    </r>
    <r>
      <rPr>
        <b/>
        <vertAlign val="superscript"/>
        <sz val="12"/>
        <color rgb="FFC00000"/>
        <rFont val="Trebuchet MS"/>
        <family val="2"/>
      </rPr>
      <t>11,12</t>
    </r>
  </si>
  <si>
    <t>Consommation d’énergie par pays</t>
  </si>
  <si>
    <t>Électricité</t>
  </si>
  <si>
    <t>GJ</t>
  </si>
  <si>
    <t>Gaz naturel</t>
  </si>
  <si>
    <t>Autre (vapeur, mazout, propane, diesel, eau réfrigérée)</t>
  </si>
  <si>
    <r>
      <rPr>
        <sz val="10"/>
        <color theme="1"/>
        <rFont val="Trebuchet MS"/>
        <family val="2"/>
      </rPr>
      <t>Aucune donnée américaine disponible avant 2018</t>
    </r>
    <r>
      <rPr>
        <vertAlign val="superscript"/>
        <sz val="10"/>
        <color theme="1"/>
        <rFont val="Trebuchet MS"/>
        <family val="2"/>
      </rPr>
      <t>12</t>
    </r>
  </si>
  <si>
    <t>Consommation d’énergie totale</t>
  </si>
  <si>
    <r>
      <t>Intensité énergétique (par m</t>
    </r>
    <r>
      <rPr>
        <b/>
        <vertAlign val="superscript"/>
        <sz val="10"/>
        <color theme="1"/>
        <rFont val="Trebuchet MS"/>
        <family val="2"/>
      </rPr>
      <t>2</t>
    </r>
    <r>
      <rPr>
        <b/>
        <sz val="10"/>
        <color theme="1"/>
        <rFont val="Trebuchet MS"/>
        <family val="2"/>
      </rPr>
      <t>)</t>
    </r>
  </si>
  <si>
    <r>
      <rPr>
        <sz val="10"/>
        <color theme="1"/>
        <rFont val="Trebuchet MS"/>
        <family val="2"/>
      </rPr>
      <t>GJ/m</t>
    </r>
    <r>
      <rPr>
        <vertAlign val="superscript"/>
        <sz val="10"/>
        <color theme="1"/>
        <rFont val="Trebuchet MS"/>
        <family val="2"/>
      </rPr>
      <t>2</t>
    </r>
  </si>
  <si>
    <t>Intensité énergétique (par M$ de revenu)</t>
  </si>
  <si>
    <t>GJ/M$ de revenu</t>
  </si>
  <si>
    <r>
      <t>Intensité de l’électricité seulement (par m</t>
    </r>
    <r>
      <rPr>
        <b/>
        <vertAlign val="superscript"/>
        <sz val="10"/>
        <color theme="1"/>
        <rFont val="Trebuchet MS"/>
        <family val="2"/>
      </rPr>
      <t>2</t>
    </r>
    <r>
      <rPr>
        <b/>
        <sz val="10"/>
        <color theme="1"/>
        <rFont val="Trebuchet MS"/>
        <family val="2"/>
      </rPr>
      <t>)</t>
    </r>
  </si>
  <si>
    <r>
      <rPr>
        <b/>
        <sz val="12"/>
        <color rgb="FFC00000"/>
        <rFont val="Trebuchet MS"/>
        <family val="2"/>
      </rPr>
      <t>Émissions de gaz à effet de serre par mode de transport</t>
    </r>
    <r>
      <rPr>
        <b/>
        <vertAlign val="superscript"/>
        <sz val="12"/>
        <color rgb="FFC00000"/>
        <rFont val="Trebuchet MS"/>
        <family val="2"/>
      </rPr>
      <t>10</t>
    </r>
  </si>
  <si>
    <t>Ventilation détaillée des émissions</t>
  </si>
  <si>
    <r>
      <rPr>
        <b/>
        <sz val="10"/>
        <color theme="1"/>
        <rFont val="Trebuchet MS"/>
        <family val="2"/>
      </rPr>
      <t>2021</t>
    </r>
    <r>
      <rPr>
        <vertAlign val="superscript"/>
        <sz val="10"/>
        <color theme="1"/>
        <rFont val="Trebuchet MS"/>
        <family val="2"/>
      </rPr>
      <t>Ϯ</t>
    </r>
  </si>
  <si>
    <r>
      <rPr>
        <b/>
        <sz val="10"/>
        <color theme="1"/>
        <rFont val="Trebuchet MS"/>
        <family val="2"/>
      </rPr>
      <t>2020</t>
    </r>
    <r>
      <rPr>
        <vertAlign val="superscript"/>
        <sz val="10"/>
        <color theme="1"/>
        <rFont val="Trebuchet MS"/>
        <family val="2"/>
      </rPr>
      <t>Ϯ</t>
    </r>
  </si>
  <si>
    <r>
      <rPr>
        <b/>
        <sz val="10"/>
        <color theme="1"/>
        <rFont val="Trebuchet MS"/>
        <family val="2"/>
      </rPr>
      <t>2019</t>
    </r>
    <r>
      <rPr>
        <vertAlign val="superscript"/>
        <sz val="10"/>
        <color theme="1"/>
        <rFont val="Trebuchet MS"/>
        <family val="2"/>
      </rPr>
      <t>Ϯ</t>
    </r>
  </si>
  <si>
    <t>Canada, États-Unis et Royaume-Uni</t>
  </si>
  <si>
    <t>Transport aérien</t>
  </si>
  <si>
    <t>Transport ferroviaire</t>
  </si>
  <si>
    <t>Total du Canada, des États-Unis et du Royaume-Uni</t>
  </si>
  <si>
    <t>km</t>
  </si>
  <si>
    <t>Achat total de crédits d’énergie renouvelable (CER)</t>
  </si>
  <si>
    <t>Total des achats de CER au Canada</t>
  </si>
  <si>
    <t>MWh</t>
  </si>
  <si>
    <t>Aucun CER acheté avant 2020</t>
  </si>
  <si>
    <t>Total des achats de CER aux États-Unis</t>
  </si>
  <si>
    <t>Consommation totale d’électricité au Canada et aux États-Unis</t>
  </si>
  <si>
    <r>
      <rPr>
        <b/>
        <sz val="10"/>
        <color theme="1"/>
        <rFont val="Trebuchet MS"/>
        <family val="2"/>
      </rPr>
      <t>% de la consommation d’électricité compensée par les achats de CER</t>
    </r>
  </si>
  <si>
    <t>%</t>
  </si>
  <si>
    <t>Déchets</t>
  </si>
  <si>
    <t>Déchets détournés des sites d’enfouissement</t>
  </si>
  <si>
    <t>Mobilier de bureau remis à neuf</t>
  </si>
  <si>
    <t>tonnes</t>
  </si>
  <si>
    <t>Eau</t>
  </si>
  <si>
    <r>
      <rPr>
        <sz val="10"/>
        <color theme="1"/>
        <rFont val="Trebuchet MS"/>
        <family val="2"/>
      </rPr>
      <t>m</t>
    </r>
    <r>
      <rPr>
        <vertAlign val="superscript"/>
        <sz val="10"/>
        <color theme="1"/>
        <rFont val="Trebuchet MS"/>
        <family val="2"/>
      </rPr>
      <t>3</t>
    </r>
  </si>
  <si>
    <t>Papier</t>
  </si>
  <si>
    <t>Papier d’impression commercial et financier</t>
  </si>
  <si>
    <t>Enveloppes et étiquettes</t>
  </si>
  <si>
    <t>Chèques</t>
  </si>
  <si>
    <t>Relevés</t>
  </si>
  <si>
    <t>Formulaires</t>
  </si>
  <si>
    <t>Marketing</t>
  </si>
  <si>
    <t>Quantité totale de papier</t>
  </si>
  <si>
    <t>Employés équivalents temps plein (ETP)</t>
  </si>
  <si>
    <t>ETP</t>
  </si>
  <si>
    <t>Consommation interne de papier par employé</t>
  </si>
  <si>
    <t>kg/ETP</t>
  </si>
  <si>
    <t>Produits de papier acquis de façon responsable</t>
  </si>
  <si>
    <t>Lieux de travail certifiés LEED</t>
  </si>
  <si>
    <t>Activités aux États-Unis</t>
  </si>
  <si>
    <t>Activités au Canada</t>
  </si>
  <si>
    <r>
      <t>N</t>
    </r>
    <r>
      <rPr>
        <b/>
        <vertAlign val="superscript"/>
        <sz val="10"/>
        <color theme="1"/>
        <rFont val="Trebuchet MS"/>
        <family val="2"/>
      </rPr>
      <t>bre</t>
    </r>
    <r>
      <rPr>
        <b/>
        <sz val="10"/>
        <color theme="1"/>
        <rFont val="Trebuchet MS"/>
        <family val="2"/>
      </rPr>
      <t xml:space="preserve"> d’emplacements</t>
    </r>
  </si>
  <si>
    <r>
      <rPr>
        <b/>
        <sz val="10"/>
        <color theme="1"/>
        <rFont val="Trebuchet MS"/>
        <family val="2"/>
      </rPr>
      <t>Surface utile occupée (m</t>
    </r>
    <r>
      <rPr>
        <b/>
        <vertAlign val="superscript"/>
        <sz val="10"/>
        <color theme="1"/>
        <rFont val="Trebuchet MS"/>
        <family val="2"/>
      </rPr>
      <t>2</t>
    </r>
    <r>
      <rPr>
        <b/>
        <sz val="10"/>
        <color theme="1"/>
        <rFont val="Trebuchet MS"/>
        <family val="2"/>
      </rPr>
      <t>)</t>
    </r>
  </si>
  <si>
    <r>
      <t>N</t>
    </r>
    <r>
      <rPr>
        <vertAlign val="superscript"/>
        <sz val="10"/>
        <color theme="1"/>
        <rFont val="Trebuchet MS"/>
        <family val="2"/>
      </rPr>
      <t>bre</t>
    </r>
    <r>
      <rPr>
        <sz val="10"/>
        <color theme="1"/>
        <rFont val="Trebuchet MS"/>
        <family val="2"/>
      </rPr>
      <t xml:space="preserve"> d’emplacements</t>
    </r>
  </si>
  <si>
    <t>Platine</t>
  </si>
  <si>
    <t>Or</t>
  </si>
  <si>
    <t>Argent</t>
  </si>
  <si>
    <t>Certifié</t>
  </si>
  <si>
    <t>Lieux de travail certifiés LEED (2007-2018)</t>
  </si>
  <si>
    <t>Unité</t>
  </si>
  <si>
    <t>Lieux de travail certifiés LEED en pourcentage de l’espace de travail occupé total</t>
  </si>
  <si>
    <t>Produits respectueux de l’environnement</t>
  </si>
  <si>
    <t>Opérations bancaires électroniques</t>
  </si>
  <si>
    <t>cumul, en millions de clients</t>
  </si>
  <si>
    <t>Nombre de comptes de clients avec tenue de dossier électronique</t>
  </si>
  <si>
    <t>Finance durable</t>
  </si>
  <si>
    <t>milliards</t>
  </si>
  <si>
    <t>Objectif établi en 2018</t>
  </si>
  <si>
    <t>77,0 $</t>
  </si>
  <si>
    <t>S. O.</t>
  </si>
  <si>
    <t xml:space="preserve">Prêts dans des secteurs écologiquement vulnérables </t>
  </si>
  <si>
    <t>Secteur</t>
  </si>
  <si>
    <r>
      <t>2020</t>
    </r>
    <r>
      <rPr>
        <b/>
        <vertAlign val="superscript"/>
        <sz val="10"/>
        <color theme="1"/>
        <rFont val="Trebuchet MS"/>
        <family val="2"/>
      </rPr>
      <t>25</t>
    </r>
  </si>
  <si>
    <r>
      <t>2019</t>
    </r>
    <r>
      <rPr>
        <b/>
        <vertAlign val="superscript"/>
        <sz val="10"/>
        <color theme="1"/>
        <rFont val="Trebuchet MS"/>
        <family val="2"/>
      </rPr>
      <t>25</t>
    </r>
  </si>
  <si>
    <r>
      <t>2018</t>
    </r>
    <r>
      <rPr>
        <b/>
        <vertAlign val="superscript"/>
        <sz val="10"/>
        <color theme="1"/>
        <rFont val="Trebuchet MS"/>
        <family val="2"/>
      </rPr>
      <t>25</t>
    </r>
  </si>
  <si>
    <r>
      <t>2017</t>
    </r>
    <r>
      <rPr>
        <b/>
        <vertAlign val="superscript"/>
        <sz val="10"/>
        <color theme="1"/>
        <rFont val="Trebuchet MS"/>
        <family val="2"/>
      </rPr>
      <t>25</t>
    </r>
  </si>
  <si>
    <t>Exploitation forestière</t>
  </si>
  <si>
    <t>% du total des prêts</t>
  </si>
  <si>
    <t>Exploitation minière</t>
  </si>
  <si>
    <t>Pétrole et gaz</t>
  </si>
  <si>
    <t>Services publics</t>
  </si>
  <si>
    <t>Agriculture</t>
  </si>
  <si>
    <t>Total</t>
  </si>
  <si>
    <r>
      <t>Avoirs en placements responsables</t>
    </r>
    <r>
      <rPr>
        <b/>
        <vertAlign val="superscript"/>
        <sz val="12"/>
        <color rgb="FFC00000"/>
        <rFont val="Trebuchet MS"/>
        <family val="2"/>
      </rPr>
      <t>26</t>
    </r>
  </si>
  <si>
    <t>millions</t>
  </si>
  <si>
    <t>2 136,0 $ US</t>
  </si>
  <si>
    <t>1 936,0 $ US</t>
  </si>
  <si>
    <t>1 106,0 $ US</t>
  </si>
  <si>
    <t>752,9 $ US</t>
  </si>
  <si>
    <t>597,5 $ US</t>
  </si>
  <si>
    <t>512,5 $ US</t>
  </si>
  <si>
    <t>Principes de l’Équateur</t>
  </si>
  <si>
    <t>Opérations de financement de projets qui ont atteint l’étape de clôture financière durant l’exercice 2021</t>
  </si>
  <si>
    <t>Catégorie A</t>
  </si>
  <si>
    <t>Catégorie B</t>
  </si>
  <si>
    <t>Catégorie C</t>
  </si>
  <si>
    <t>Infrastructure</t>
  </si>
  <si>
    <t>Énergie</t>
  </si>
  <si>
    <t>Autres</t>
  </si>
  <si>
    <t>Région</t>
  </si>
  <si>
    <t>Amériques</t>
  </si>
  <si>
    <t>Europe, Moyen-Orient et Afrique</t>
  </si>
  <si>
    <t>Asie-Pacifique</t>
  </si>
  <si>
    <t>Désignation de pays</t>
  </si>
  <si>
    <t>Désigné</t>
  </si>
  <si>
    <t>Non désigné</t>
  </si>
  <si>
    <t>Examen indépendant</t>
  </si>
  <si>
    <t>Oui</t>
  </si>
  <si>
    <t>Non</t>
  </si>
  <si>
    <t>Notes de bas de page</t>
  </si>
  <si>
    <r>
      <rPr>
        <vertAlign val="superscript"/>
        <sz val="10"/>
        <color rgb="FF000000"/>
        <rFont val="Trebuchet MS"/>
        <family val="2"/>
      </rPr>
      <t>1</t>
    </r>
    <r>
      <rPr>
        <sz val="10"/>
        <color rgb="FF000000"/>
        <rFont val="Trebuchet MS"/>
        <family val="2"/>
      </rPr>
      <t> La période de déclaration des émissions de GES des catégories 1 et 2 provenant des biens immobiliers et des émissions de GES provenant d’actifs loués et sous-loués (inclus dans la catégorie 3) situés au Canada et aux États-Unis s’étend du 1</t>
    </r>
    <r>
      <rPr>
        <vertAlign val="superscript"/>
        <sz val="10"/>
        <color rgb="FF000000"/>
        <rFont val="Trebuchet MS"/>
        <family val="2"/>
      </rPr>
      <t>er</t>
    </r>
    <r>
      <rPr>
        <sz val="10"/>
        <color rgb="FF000000"/>
        <rFont val="Trebuchet MS"/>
        <family val="2"/>
      </rPr>
      <t> août au 31 juillet.</t>
    </r>
    <r>
      <rPr>
        <sz val="10"/>
        <color rgb="FF000000"/>
        <rFont val="Trebuchet MS"/>
        <family val="2"/>
      </rPr>
      <t xml:space="preserve"> </t>
    </r>
    <r>
      <rPr>
        <sz val="10"/>
        <color rgb="FF000000"/>
        <rFont val="Trebuchet MS"/>
        <family val="2"/>
      </rPr>
      <t>La période de déclaration des autres sources d’émissions de GES coïncide avec l’exercice financier de la Banque CIBC (du 1</t>
    </r>
    <r>
      <rPr>
        <vertAlign val="superscript"/>
        <sz val="10"/>
        <color rgb="FF000000"/>
        <rFont val="Trebuchet MS"/>
        <family val="2"/>
      </rPr>
      <t>er</t>
    </r>
    <r>
      <rPr>
        <sz val="10"/>
        <color rgb="FF000000"/>
        <rFont val="Trebuchet MS"/>
        <family val="2"/>
      </rPr>
      <t> novembre au 31 octobre).</t>
    </r>
    <r>
      <rPr>
        <sz val="10"/>
        <color rgb="FF000000"/>
        <rFont val="Trebuchet MS"/>
        <family val="2"/>
      </rPr>
      <t xml:space="preserve">  </t>
    </r>
  </si>
  <si>
    <r>
      <rPr>
        <vertAlign val="superscript"/>
        <sz val="10"/>
        <color rgb="FF000000"/>
        <rFont val="Trebuchet MS"/>
        <family val="2"/>
      </rPr>
      <t>3</t>
    </r>
    <r>
      <rPr>
        <sz val="10"/>
        <color rgb="FF000000"/>
        <rFont val="Trebuchet MS"/>
        <family val="2"/>
      </rPr>
      <t> Les émissions de catégorie 1 comprennent les émissions directes liées au chauffage et à la climatisation.</t>
    </r>
    <r>
      <rPr>
        <sz val="10"/>
        <color rgb="FF000000"/>
        <rFont val="Trebuchet MS"/>
        <family val="2"/>
      </rPr>
      <t xml:space="preserve">  </t>
    </r>
  </si>
  <si>
    <r>
      <rPr>
        <vertAlign val="superscript"/>
        <sz val="10"/>
        <color rgb="FF000000"/>
        <rFont val="Trebuchet MS"/>
        <family val="2"/>
      </rPr>
      <t>4</t>
    </r>
    <r>
      <rPr>
        <sz val="10"/>
        <color rgb="FF000000"/>
        <rFont val="Trebuchet MS"/>
        <family val="2"/>
      </rPr>
      <t> Les émissions de catégorie 2 comprennent les émissions indirectes liées à la consommation d’électricité achetée directement auprès du réseau, au chauffage et à la climatisation.</t>
    </r>
    <r>
      <rPr>
        <sz val="10"/>
        <color rgb="FF000000"/>
        <rFont val="Trebuchet MS"/>
        <family val="2"/>
      </rPr>
      <t xml:space="preserve">  </t>
    </r>
  </si>
  <si>
    <r>
      <rPr>
        <vertAlign val="superscript"/>
        <sz val="10"/>
        <color rgb="FF000000"/>
        <rFont val="Trebuchet MS"/>
        <family val="2"/>
      </rPr>
      <t>5</t>
    </r>
    <r>
      <rPr>
        <sz val="10"/>
        <color rgb="FF000000"/>
        <rFont val="Trebuchet MS"/>
        <family val="2"/>
      </rPr>
      <t> Intensité des émissions de GES des catégories 1 et 2.</t>
    </r>
  </si>
  <si>
    <r>
      <rPr>
        <vertAlign val="superscript"/>
        <sz val="10"/>
        <color rgb="FF000000"/>
        <rFont val="Trebuchet MS"/>
        <family val="2"/>
      </rPr>
      <t>6</t>
    </r>
    <r>
      <rPr>
        <sz val="10"/>
        <color rgb="FF000000"/>
        <rFont val="Trebuchet MS"/>
        <family val="2"/>
      </rPr>
      <t> Les données sur les émissions des catégories 1 et 2 pour 2016 et 2017 se rapportent à toutes les installations immobilières en location et en propriété au Canada, représentant respectivement environ 97 % et 91 % de notre surface utile occupée totale.</t>
    </r>
    <r>
      <rPr>
        <sz val="10"/>
        <color rgb="FF000000"/>
        <rFont val="Trebuchet MS"/>
        <family val="2"/>
      </rPr>
      <t xml:space="preserve"> </t>
    </r>
    <r>
      <rPr>
        <sz val="10"/>
        <color rgb="FF000000"/>
        <rFont val="Trebuchet MS"/>
        <family val="2"/>
      </rPr>
      <t>Au milieu de 2017, la Banque CIBC a fait l’acquisition de la société américaine PrivateBancorp, Inc., et c’est en 2018 que les émissions de GES de celle-ci ont été intégrées pour la première fois dans les résultats.</t>
    </r>
  </si>
  <si>
    <r>
      <rPr>
        <vertAlign val="superscript"/>
        <sz val="10"/>
        <color rgb="FF000000"/>
        <rFont val="Trebuchet MS"/>
        <family val="2"/>
      </rPr>
      <t>9</t>
    </r>
    <r>
      <rPr>
        <sz val="10"/>
        <color rgb="FF000000"/>
        <rFont val="Trebuchet MS"/>
        <family val="2"/>
      </rPr>
      <t> L’estimation du cycle de vie lié la consommation de papier à l’interne a été réalisée à l’aide d’un calculateur environnemental de l’impact du papier (www.papercalculator.org).</t>
    </r>
  </si>
  <si>
    <r>
      <rPr>
        <vertAlign val="superscript"/>
        <sz val="10"/>
        <color rgb="FF000000"/>
        <rFont val="Trebuchet MS"/>
        <family val="2"/>
      </rPr>
      <t>10</t>
    </r>
    <r>
      <rPr>
        <sz val="10"/>
        <color rgb="FF000000"/>
        <rFont val="Trebuchet MS"/>
        <family val="2"/>
      </rPr>
      <t> Les déplacements professionnels d’employés comprennent les déplacements par avion et par train et l’utilisation d’une voiture pour des raisons professionnelles, pour plus de 99 % des employés.</t>
    </r>
    <r>
      <rPr>
        <sz val="10"/>
        <color rgb="FF000000"/>
        <rFont val="Trebuchet MS"/>
        <family val="2"/>
      </rPr>
      <t xml:space="preserve"> </t>
    </r>
    <r>
      <rPr>
        <sz val="10"/>
        <color rgb="FF000000"/>
        <rFont val="Trebuchet MS"/>
        <family val="2"/>
      </rPr>
      <t>Les données sur les émissions de GES produites par les déplacements professionnels pour 2018, 2019 et 2020 englobent toutes les activités pertinentes au Canada, au Royaume-Uni et aux États-Unis.</t>
    </r>
    <r>
      <rPr>
        <sz val="10"/>
        <color rgb="FF000000"/>
        <rFont val="Trebuchet MS"/>
        <family val="2"/>
      </rPr>
      <t xml:space="preserve"> </t>
    </r>
    <r>
      <rPr>
        <sz val="10"/>
        <color rgb="FF000000"/>
        <rFont val="Trebuchet MS"/>
        <family val="2"/>
      </rPr>
      <t>Les données sur les émissions de GES pour 2016 et 2017 ne comprennent pas les activités associées à l’ancienne société PrivateBancorp, Inc. (aujourd’hui appelée CIBC Bank USA).</t>
    </r>
  </si>
  <si>
    <r>
      <rPr>
        <vertAlign val="superscript"/>
        <sz val="10"/>
        <color rgb="FF000000"/>
        <rFont val="Trebuchet MS"/>
        <family val="2"/>
      </rPr>
      <t>11</t>
    </r>
    <r>
      <rPr>
        <sz val="10"/>
        <color rgb="FF000000"/>
        <rFont val="Trebuchet MS"/>
        <family val="2"/>
      </rPr>
      <t> La consommation d’énergie déclarée (directe et indirecte) provient de sources de combustion fixes.</t>
    </r>
  </si>
  <si>
    <r>
      <rPr>
        <vertAlign val="superscript"/>
        <sz val="10"/>
        <color rgb="FF000000"/>
        <rFont val="Trebuchet MS"/>
        <family val="2"/>
      </rPr>
      <t>12</t>
    </r>
    <r>
      <rPr>
        <sz val="10"/>
        <color rgb="FF000000"/>
        <rFont val="Trebuchet MS"/>
        <family val="2"/>
      </rPr>
      <t> Étant donné l’importante augmentation de nos activités aux États-Unis par suite de l’acquisition de PrivateBancorp, Inc. en 2017, les données sur la consommation d’énergie déclarées pour 2018, 2019 et 2020 englobent les données annuelles de toutes nos activités au Canada et aux États-Unis.</t>
    </r>
    <r>
      <rPr>
        <sz val="10"/>
        <color rgb="FF000000"/>
        <rFont val="Trebuchet MS"/>
        <family val="2"/>
      </rPr>
      <t xml:space="preserve"> </t>
    </r>
    <r>
      <rPr>
        <sz val="10"/>
        <color rgb="FF000000"/>
        <rFont val="Trebuchet MS"/>
        <family val="2"/>
      </rPr>
      <t>Les données sur la consommation d’énergie pour 2016 et 2017 portent uniquement sur nos activités au Canada.</t>
    </r>
  </si>
  <si>
    <r>
      <rPr>
        <vertAlign val="superscript"/>
        <sz val="10"/>
        <color rgb="FF000000"/>
        <rFont val="Trebuchet MS"/>
        <family val="2"/>
      </rPr>
      <t>13</t>
    </r>
    <r>
      <rPr>
        <sz val="10"/>
        <color rgb="FF000000"/>
        <rFont val="Trebuchet MS"/>
        <family val="2"/>
      </rPr>
      <t> Les déplacements en automobile comprennent l’utilisation de voitures louées et de véhicules personnels pour les déplacements professionnels d’employés.</t>
    </r>
  </si>
  <si>
    <r>
      <rPr>
        <vertAlign val="superscript"/>
        <sz val="10"/>
        <color rgb="FF000000"/>
        <rFont val="Trebuchet MS"/>
        <family val="2"/>
      </rPr>
      <t>14</t>
    </r>
    <r>
      <rPr>
        <sz val="10"/>
        <color rgb="FF000000"/>
        <rFont val="Trebuchet MS"/>
        <family val="2"/>
      </rPr>
      <t> Les déplacements professionnels d’employés comprennent les déplacements par avion et par train et l’utilisation d’une voiture pour des raisons professionnelles, pour plus de 99 % des employés.</t>
    </r>
    <r>
      <rPr>
        <sz val="10"/>
        <color rgb="FF000000"/>
        <rFont val="Trebuchet MS"/>
        <family val="2"/>
      </rPr>
      <t xml:space="preserve"> </t>
    </r>
    <r>
      <rPr>
        <sz val="10"/>
        <color rgb="FF000000"/>
        <rFont val="Trebuchet MS"/>
        <family val="2"/>
      </rPr>
      <t>Les données sur la distance parcourue de 2018, de 2019 et de 2020 englobent toutes les activités pertinentes au Canada, au Royaume-Uni et aux États-Unis.</t>
    </r>
    <r>
      <rPr>
        <sz val="10"/>
        <color rgb="FF000000"/>
        <rFont val="Trebuchet MS"/>
        <family val="2"/>
      </rPr>
      <t xml:space="preserve">  </t>
    </r>
    <r>
      <rPr>
        <sz val="10"/>
        <color rgb="FF000000"/>
        <rFont val="Trebuchet MS"/>
        <family val="2"/>
      </rPr>
      <t>Les données sur la distance parcourue de 2016 et de 2017 ne comprennent pas les activités associées à l’ancienne société PrivateBancorp, Inc. (aujourd’hui appelée CIBC Bank USA).</t>
    </r>
  </si>
  <si>
    <r>
      <rPr>
        <vertAlign val="superscript"/>
        <sz val="10"/>
        <color rgb="FF000000"/>
        <rFont val="Trebuchet MS"/>
        <family val="2"/>
      </rPr>
      <t>15</t>
    </r>
    <r>
      <rPr>
        <sz val="10"/>
        <color rgb="FF000000"/>
        <rFont val="Trebuchet MS"/>
        <family val="2"/>
      </rPr>
      <t> Les données sur les déchets électroniques de 2018, de 2019 et de 2020 englobent toutes les activités pertinentes au Canada, au Royaume-Uni et aux États-Unis.</t>
    </r>
    <r>
      <rPr>
        <sz val="10"/>
        <color rgb="FF000000"/>
        <rFont val="Trebuchet MS"/>
        <family val="2"/>
      </rPr>
      <t xml:space="preserve"> </t>
    </r>
    <r>
      <rPr>
        <sz val="10"/>
        <color rgb="FF000000"/>
        <rFont val="Trebuchet MS"/>
        <family val="2"/>
      </rPr>
      <t>Les données sur les déchets électroniques de 2016 et de 2017 ne comprennent pas les déchets électroniques liés à nos activités au Royaume-Uni.</t>
    </r>
  </si>
  <si>
    <r>
      <rPr>
        <vertAlign val="superscript"/>
        <sz val="10"/>
        <color rgb="FF000000"/>
        <rFont val="Trebuchet MS"/>
        <family val="2"/>
      </rPr>
      <t>16</t>
    </r>
    <r>
      <rPr>
        <sz val="10"/>
        <color rgb="FF000000"/>
        <rFont val="Trebuchet MS"/>
        <family val="2"/>
      </rPr>
      <t> Les données sur les déchets électroniques détournés des sites d’enfouissement concernent nos activités au Canada, aux États-Unis, au Royaume-Uni et en Asie-Pacifique, et représentent plus de 99 % de notre surface utile occupée totale.</t>
    </r>
  </si>
  <si>
    <r>
      <rPr>
        <vertAlign val="superscript"/>
        <sz val="10"/>
        <color theme="1"/>
        <rFont val="Trebuchet MS"/>
        <family val="2"/>
      </rPr>
      <t>17</t>
    </r>
    <r>
      <rPr>
        <sz val="10"/>
        <color theme="1"/>
        <rFont val="Trebuchet MS"/>
        <family val="2"/>
      </rPr>
      <t> À compter de 2020, les données sur la consommation d’eau déclarées englobent les données réelles et estimatives sur la consommation d’eau de nos activités au Canada, et représentent plus de 91 % de notre surface utile occupée totale.</t>
    </r>
    <r>
      <rPr>
        <sz val="10"/>
        <color theme="1"/>
        <rFont val="Trebuchet MS"/>
        <family val="2"/>
      </rPr>
      <t xml:space="preserve">  </t>
    </r>
    <r>
      <rPr>
        <sz val="10"/>
        <color theme="1"/>
        <rFont val="Trebuchet MS"/>
        <family val="2"/>
      </rPr>
      <t>Avant 2020, les données sur la consommation d’eau déclarées englobaient les données réelles sur la consommation d’eau de nos activités au Canada, et représentaient environ 48 % de notre surface utile occupée totale.</t>
    </r>
  </si>
  <si>
    <r>
      <rPr>
        <vertAlign val="superscript"/>
        <sz val="10"/>
        <color theme="1"/>
        <rFont val="Trebuchet MS"/>
        <family val="2"/>
      </rPr>
      <t>18</t>
    </r>
    <r>
      <rPr>
        <sz val="10"/>
        <color theme="1"/>
        <rFont val="Trebuchet MS"/>
        <family val="2"/>
      </rPr>
      <t> À moins d’avis contraire, les données déclarées proviennent uniquement de nos activités au Canada.</t>
    </r>
  </si>
  <si>
    <r>
      <rPr>
        <vertAlign val="superscript"/>
        <sz val="10"/>
        <color rgb="FF000000"/>
        <rFont val="Trebuchet MS"/>
        <family val="2"/>
      </rPr>
      <t>19</t>
    </r>
    <r>
      <rPr>
        <sz val="10"/>
        <color rgb="FF000000"/>
        <rFont val="Trebuchet MS"/>
        <family val="2"/>
      </rPr>
      <t> Les données sur l’utilisation de papeterie de bureau englobent les données de nos activités au Canada et aux États-Unis, et représentent environ 99 % de notre surface utile occupée totale.</t>
    </r>
  </si>
  <si>
    <r>
      <rPr>
        <vertAlign val="superscript"/>
        <sz val="10"/>
        <color theme="1"/>
        <rFont val="Trebuchet MS"/>
        <family val="2"/>
      </rPr>
      <t>20</t>
    </r>
    <r>
      <rPr>
        <sz val="10"/>
        <color theme="1"/>
        <rFont val="Trebuchet MS"/>
        <family val="2"/>
      </rPr>
      <t> Utilisation de papier certifié par le FSC en pourcentage de l’utilisation totale du papier, incluant le papier pour imprimante, les relevés aux clients, les formulaires, les chèques, les enveloppes et le papier d’impression commerciale.</t>
    </r>
  </si>
  <si>
    <r>
      <rPr>
        <vertAlign val="superscript"/>
        <sz val="10"/>
        <color rgb="FF000000"/>
        <rFont val="Trebuchet MS"/>
        <family val="2"/>
      </rPr>
      <t>21</t>
    </r>
    <r>
      <rPr>
        <sz val="10"/>
        <color rgb="FF000000"/>
        <rFont val="Trebuchet MS"/>
        <family val="2"/>
      </rPr>
      <t> Les activités aux États-Unis et au Canada représentent environ 99 % de notre surface utile occupée totale.</t>
    </r>
  </si>
  <si>
    <r>
      <rPr>
        <vertAlign val="superscript"/>
        <sz val="10"/>
        <color rgb="FF000000"/>
        <rFont val="Trebuchet MS"/>
        <family val="2"/>
      </rPr>
      <t>22</t>
    </r>
    <r>
      <rPr>
        <sz val="10"/>
        <color rgb="FF000000"/>
        <rFont val="Trebuchet MS"/>
        <family val="2"/>
      </rPr>
      <t> L’énoncé « clients inscrits aux services bancaires numériques » désigne les clients distincts inscrits aux services bancaires mobiles ou en ligne.</t>
    </r>
  </si>
  <si>
    <r>
      <rPr>
        <vertAlign val="superscript"/>
        <sz val="11"/>
        <color rgb="FF000000"/>
        <rFont val="Calibri"/>
        <family val="2"/>
        <charset val="1"/>
      </rPr>
      <t>23</t>
    </r>
    <r>
      <rPr>
        <sz val="11"/>
        <color rgb="FF000000"/>
        <rFont val="Calibri"/>
        <family val="2"/>
        <charset val="1"/>
      </rPr>
      <t xml:space="preserve"> Nous avons fourni à nos clients des solutions de couverture liées à des activités de finance durable dont le montant nominal s’élève à 2,4 G$ en 2021 (total cumulatif de 4,9 G$ de 2018 à 2021) et qui sont exclues de notre engagement de mobilisation pour des activités de finance durable.  </t>
    </r>
  </si>
  <si>
    <r>
      <rPr>
        <vertAlign val="superscript"/>
        <sz val="10"/>
        <color rgb="FF000000"/>
        <rFont val="Trebuchet MS"/>
        <family val="2"/>
      </rPr>
      <t>24</t>
    </r>
    <r>
      <rPr>
        <sz val="10"/>
        <color rgb="FF000000"/>
        <rFont val="Trebuchet MS"/>
        <family val="2"/>
      </rPr>
      <t> En 2021, la Banque CIBC a annoncé une cible de financement durable révisée de 300 G$ d’ici 2030 (2018-2030). Cette mesure représente les progrès globaux accomplis vers la réalisation de l’objectif depuis 2018.</t>
    </r>
  </si>
  <si>
    <r>
      <rPr>
        <vertAlign val="superscript"/>
        <sz val="10"/>
        <color rgb="FF000000"/>
        <rFont val="Trebuchet MS"/>
        <family val="2"/>
      </rPr>
      <t>25</t>
    </r>
    <r>
      <rPr>
        <sz val="10"/>
        <color rgb="FF000000"/>
        <rFont val="Trebuchet MS"/>
        <family val="2"/>
      </rPr>
      <t> Pour les exercices 2017 à 2020, certains montants par secteur ont été révisés par rapport à ceux présentés antérieurement, afin de les rendre conformes à nos définitions révisées des secteurs ou d’assurer une meilleure correspondance avec les profils de risque des emprunteurs dans les secteurs concernés. Les montants de l’exercice 2016 n’ont pas été révisés.</t>
    </r>
  </si>
  <si>
    <r>
      <rPr>
        <vertAlign val="superscript"/>
        <sz val="10"/>
        <color rgb="FF000000"/>
        <rFont val="Trebuchet MS"/>
        <family val="2"/>
      </rPr>
      <t>26</t>
    </r>
    <r>
      <rPr>
        <sz val="10"/>
        <color rgb="FF000000"/>
        <rFont val="Trebuchet MS"/>
        <family val="2"/>
      </rPr>
      <t> Nos avoirs en placements responsables comprennent des fonds communs de placement ainsi que des mandats institutionnels gérés pour nos clients.</t>
    </r>
  </si>
  <si>
    <r>
      <rPr>
        <vertAlign val="superscript"/>
        <sz val="10"/>
        <color theme="1"/>
        <rFont val="Trebuchet MS"/>
        <family val="2"/>
      </rPr>
      <t>27</t>
    </r>
    <r>
      <rPr>
        <sz val="10"/>
        <color theme="1"/>
        <rFont val="Trebuchet MS"/>
        <family val="2"/>
      </rPr>
      <t xml:space="preserve"> Les actifs de fonds communs de placement de détail responsables représentent des fonds privilégiés par des entités membres et non membres de l’Association pour l’investissement responsable. </t>
    </r>
  </si>
  <si>
    <r>
      <rPr>
        <vertAlign val="superscript"/>
        <sz val="10"/>
        <color theme="1"/>
        <rFont val="Trebuchet MS"/>
        <family val="2"/>
      </rPr>
      <t>28</t>
    </r>
    <r>
      <rPr>
        <sz val="10"/>
        <color theme="1"/>
        <rFont val="Trebuchet MS"/>
        <family val="2"/>
      </rPr>
      <t xml:space="preserve"> Avoirs en fonds communs de placement de détail responsables et placements responsables gérés dans des comptes distincts pour le compte des clients. </t>
    </r>
  </si>
  <si>
    <r>
      <rPr>
        <vertAlign val="superscript"/>
        <sz val="10"/>
        <color theme="1"/>
        <rFont val="Trebuchet MS"/>
        <family val="2"/>
      </rPr>
      <t>29</t>
    </r>
    <r>
      <rPr>
        <sz val="10"/>
        <color theme="1"/>
        <rFont val="Trebuchet MS"/>
        <family val="2"/>
      </rPr>
      <t xml:space="preserve"> Auparavant, Service Investisseurs Impérial et Pro-Investisseurs CIBC. </t>
    </r>
  </si>
  <si>
    <r>
      <rPr>
        <vertAlign val="superscript"/>
        <sz val="10"/>
        <color rgb="FF000000"/>
        <rFont val="Trebuchet MS"/>
        <family val="2"/>
      </rPr>
      <t>30</t>
    </r>
    <r>
      <rPr>
        <sz val="10"/>
        <color rgb="FF000000"/>
        <rFont val="Trebuchet MS"/>
        <family val="2"/>
      </rPr>
      <t> En 2021, Gestion privée de patrimoine CIBC aux États-Unis a révisé sa méthodologie de déclaration des placements responsables. Cette nouvelle classification donne lieu à une haussi moins importante du montant des avoirs en placements responsables en 2021, malgré la forte croissance de ce segment. Les résultats des exercices antérieurs n’ont pas été retraités.  </t>
    </r>
  </si>
  <si>
    <r>
      <rPr>
        <vertAlign val="superscript"/>
        <sz val="10"/>
        <color rgb="FF000000"/>
        <rFont val="Trebuchet MS"/>
        <family val="2"/>
      </rPr>
      <t>31</t>
    </r>
    <r>
      <rPr>
        <sz val="10"/>
        <color rgb="FF000000"/>
        <rFont val="Trebuchet MS"/>
        <family val="2"/>
      </rPr>
      <t> Biens administrés. </t>
    </r>
  </si>
  <si>
    <r>
      <rPr>
        <vertAlign val="superscript"/>
        <sz val="10"/>
        <color rgb="FF000000"/>
        <rFont val="Trebuchet MS"/>
        <family val="2"/>
      </rPr>
      <t>32</t>
    </r>
    <r>
      <rPr>
        <sz val="10"/>
        <color rgb="FF000000"/>
        <rFont val="Trebuchet MS"/>
        <family val="2"/>
      </rPr>
      <t> Biens sous gestion  </t>
    </r>
  </si>
  <si>
    <t>Société</t>
  </si>
  <si>
    <t>Score net de recommandation CIBC (SNR)</t>
  </si>
  <si>
    <r>
      <rPr>
        <sz val="10"/>
        <color theme="1"/>
        <rFont val="Trebuchet MS"/>
        <family val="2"/>
      </rPr>
      <t>64,4</t>
    </r>
    <r>
      <rPr>
        <vertAlign val="superscript"/>
        <sz val="10"/>
        <color theme="1"/>
        <rFont val="Trebuchet MS"/>
        <family val="2"/>
      </rPr>
      <t>4</t>
    </r>
  </si>
  <si>
    <r>
      <rPr>
        <sz val="10"/>
        <color theme="1"/>
        <rFont val="Trebuchet MS"/>
        <family val="2"/>
      </rPr>
      <t>62,8</t>
    </r>
    <r>
      <rPr>
        <vertAlign val="superscript"/>
        <sz val="10"/>
        <color theme="1"/>
        <rFont val="Trebuchet MS"/>
        <family val="2"/>
      </rPr>
      <t>3</t>
    </r>
  </si>
  <si>
    <r>
      <rPr>
        <sz val="10"/>
        <color theme="1"/>
        <rFont val="Trebuchet MS"/>
        <family val="2"/>
      </rPr>
      <t>60,9</t>
    </r>
    <r>
      <rPr>
        <vertAlign val="superscript"/>
        <sz val="10"/>
        <color theme="1"/>
        <rFont val="Trebuchet MS"/>
        <family val="2"/>
      </rPr>
      <t>2</t>
    </r>
  </si>
  <si>
    <r>
      <rPr>
        <sz val="10"/>
        <color theme="1"/>
        <rFont val="Trebuchet MS"/>
        <family val="2"/>
      </rPr>
      <t>52,8</t>
    </r>
    <r>
      <rPr>
        <vertAlign val="superscript"/>
        <sz val="10"/>
        <color theme="1"/>
        <rFont val="Trebuchet MS"/>
        <family val="2"/>
      </rPr>
      <t>1</t>
    </r>
  </si>
  <si>
    <t>Bureau de l’ombudsman de la Banque CIBC</t>
  </si>
  <si>
    <t>Enquêtes</t>
  </si>
  <si>
    <t>Services bancaires</t>
  </si>
  <si>
    <t xml:space="preserve">Placements </t>
  </si>
  <si>
    <t>Règlements à la satisfaction du client</t>
  </si>
  <si>
    <t>Durée moyenne des enquêtes (en jours civils)</t>
  </si>
  <si>
    <t>Placements</t>
  </si>
  <si>
    <t>Protection des renseignements personnels et sécurité de l’information</t>
  </si>
  <si>
    <t>Nombre de décisions en matière de protection des renseignements personnels visant la Banque CIBC rendues par les organismes de réglementation</t>
  </si>
  <si>
    <r>
      <rPr>
        <sz val="10"/>
        <color theme="1"/>
        <rFont val="Trebuchet MS"/>
        <family val="2"/>
      </rPr>
      <t>0</t>
    </r>
    <r>
      <rPr>
        <vertAlign val="superscript"/>
        <sz val="10"/>
        <color theme="1"/>
        <rFont val="Trebuchet MS"/>
        <family val="2"/>
      </rPr>
      <t>5</t>
    </r>
  </si>
  <si>
    <t>Mobilisation des employés</t>
  </si>
  <si>
    <t>Score de mobilisation des employés</t>
  </si>
  <si>
    <r>
      <rPr>
        <sz val="10"/>
        <color theme="1"/>
        <rFont val="Trebuchet MS"/>
        <family val="2"/>
      </rPr>
      <t>89 %</t>
    </r>
    <r>
      <rPr>
        <vertAlign val="superscript"/>
        <sz val="10"/>
        <color theme="1"/>
        <rFont val="Trebuchet MS"/>
        <family val="2"/>
      </rPr>
      <t>Ϯ,6</t>
    </r>
  </si>
  <si>
    <t>Canada </t>
  </si>
  <si>
    <t>0,8 % </t>
  </si>
  <si>
    <t>0,7 % </t>
  </si>
  <si>
    <r>
      <t>Échelle mondiale</t>
    </r>
    <r>
      <rPr>
        <b/>
        <vertAlign val="superscript"/>
        <sz val="10"/>
        <color theme="1"/>
        <rFont val="Trebuchet MS"/>
        <family val="2"/>
      </rPr>
      <t>9</t>
    </r>
    <r>
      <rPr>
        <b/>
        <sz val="10"/>
        <color theme="1"/>
        <rFont val="Trebuchet MS"/>
        <family val="2"/>
      </rPr>
      <t xml:space="preserve"> </t>
    </r>
  </si>
  <si>
    <t>11,6 % </t>
  </si>
  <si>
    <t>7,3 %  </t>
  </si>
  <si>
    <t>10,9 %  </t>
  </si>
  <si>
    <r>
      <t>Échelle mondiale</t>
    </r>
    <r>
      <rPr>
        <b/>
        <vertAlign val="superscript"/>
        <sz val="10"/>
        <color theme="1"/>
        <rFont val="Trebuchet MS"/>
        <family val="2"/>
      </rPr>
      <t>9</t>
    </r>
    <r>
      <rPr>
        <b/>
        <sz val="10"/>
        <color theme="1"/>
        <rFont val="Trebuchet MS"/>
        <family val="2"/>
      </rPr>
      <t> </t>
    </r>
  </si>
  <si>
    <t>11,2 % </t>
  </si>
  <si>
    <t>7,1 %  </t>
  </si>
  <si>
    <t>10,6 %  </t>
  </si>
  <si>
    <t>Investissement dans notre personnel</t>
  </si>
  <si>
    <t xml:space="preserve">Investissement mondial dans l’apprentissage et le perfectionnement </t>
  </si>
  <si>
    <t>Formation moyenne par employé</t>
  </si>
  <si>
    <t>heures</t>
  </si>
  <si>
    <t xml:space="preserve">Avantages financiers </t>
  </si>
  <si>
    <t xml:space="preserve">Salaires et avantages sociaux </t>
  </si>
  <si>
    <t xml:space="preserve">Employés admissibles ayant acheté des actions ordinaires de la Banque CIBC en participant au Régime d’achat d’actions par les employés au Canada </t>
  </si>
  <si>
    <t>Contributions de contrepartie de la Banque CIBC destinées à l’achat d’actions pour nos employés</t>
  </si>
  <si>
    <r>
      <t>Blessures mineures en milieu de travail</t>
    </r>
    <r>
      <rPr>
        <b/>
        <vertAlign val="superscript"/>
        <sz val="10"/>
        <color theme="1"/>
        <rFont val="Trebuchet MS"/>
        <family val="2"/>
      </rPr>
      <t>13</t>
    </r>
  </si>
  <si>
    <t>nombre de blessures</t>
  </si>
  <si>
    <r>
      <t>Blessures invalidantes en milieu de travail</t>
    </r>
    <r>
      <rPr>
        <b/>
        <vertAlign val="superscript"/>
        <sz val="10"/>
        <color theme="1"/>
        <rFont val="Trebuchet MS"/>
        <family val="2"/>
      </rPr>
      <t>14</t>
    </r>
  </si>
  <si>
    <r>
      <t>Taux de fréquence total des blessures comptabilisées</t>
    </r>
    <r>
      <rPr>
        <b/>
        <vertAlign val="superscript"/>
        <sz val="10"/>
        <color theme="1"/>
        <rFont val="Trebuchet MS"/>
        <family val="2"/>
      </rPr>
      <t>15</t>
    </r>
    <r>
      <rPr>
        <b/>
        <sz val="10"/>
        <color theme="1"/>
        <rFont val="Trebuchet MS"/>
        <family val="2"/>
      </rPr>
      <t> </t>
    </r>
  </si>
  <si>
    <t>1,29 </t>
  </si>
  <si>
    <t>1,62 </t>
  </si>
  <si>
    <t>1,35 </t>
  </si>
  <si>
    <r>
      <t>Taux de fréquence des blessures avec absence</t>
    </r>
    <r>
      <rPr>
        <b/>
        <vertAlign val="superscript"/>
        <sz val="10"/>
        <color theme="1"/>
        <rFont val="Trebuchet MS"/>
        <family val="2"/>
      </rPr>
      <t>15</t>
    </r>
    <r>
      <rPr>
        <b/>
        <sz val="10"/>
        <color theme="1"/>
        <rFont val="Trebuchet MS"/>
        <family val="2"/>
      </rPr>
      <t> </t>
    </r>
  </si>
  <si>
    <t>0,19 </t>
  </si>
  <si>
    <t>0,21 </t>
  </si>
  <si>
    <t>0,24 </t>
  </si>
  <si>
    <t>Diversité de l’effectif</t>
  </si>
  <si>
    <r>
      <t>Échelle mondiale – femmes</t>
    </r>
    <r>
      <rPr>
        <b/>
        <vertAlign val="superscript"/>
        <sz val="10"/>
        <color theme="1"/>
        <rFont val="Trebuchet MS"/>
        <family val="2"/>
      </rPr>
      <t>16</t>
    </r>
  </si>
  <si>
    <r>
      <t>Échelle mondiale – femmes occupant des postes de direction approuvés par le conseil d’administration</t>
    </r>
    <r>
      <rPr>
        <b/>
        <vertAlign val="superscript"/>
        <sz val="10"/>
        <color theme="1"/>
        <rFont val="Trebuchet MS"/>
        <family val="2"/>
      </rPr>
      <t>17</t>
    </r>
  </si>
  <si>
    <r>
      <t>38 %</t>
    </r>
    <r>
      <rPr>
        <vertAlign val="superscript"/>
        <sz val="10"/>
        <color theme="1"/>
        <rFont val="Trebuchet MS"/>
        <family val="2"/>
      </rPr>
      <t>Ϯ</t>
    </r>
  </si>
  <si>
    <r>
      <rPr>
        <sz val="10"/>
        <color theme="1"/>
        <rFont val="Trebuchet MS"/>
        <family val="2"/>
      </rPr>
      <t>33 %</t>
    </r>
    <r>
      <rPr>
        <vertAlign val="superscript"/>
        <sz val="10"/>
        <color theme="1"/>
        <rFont val="Times New Roman"/>
        <family val="1"/>
      </rPr>
      <t>Ϯ</t>
    </r>
  </si>
  <si>
    <r>
      <rPr>
        <sz val="10"/>
        <color theme="1"/>
        <rFont val="Trebuchet MS"/>
        <family val="2"/>
      </rPr>
      <t>32 %</t>
    </r>
    <r>
      <rPr>
        <vertAlign val="superscript"/>
        <sz val="10"/>
        <color theme="1"/>
        <rFont val="Times New Roman"/>
        <family val="1"/>
      </rPr>
      <t>Ϯ</t>
    </r>
  </si>
  <si>
    <r>
      <t>Échelle mondiale – membres de la communauté GLBT+</t>
    </r>
    <r>
      <rPr>
        <b/>
        <vertAlign val="superscript"/>
        <sz val="10"/>
        <color theme="1"/>
        <rFont val="Trebuchet MS"/>
        <family val="2"/>
      </rPr>
      <t>16</t>
    </r>
  </si>
  <si>
    <r>
      <t>Échelle mondiale – membres de la communauté GLBT+ occupant des postes de direction approuvés par le conseil d’administration</t>
    </r>
    <r>
      <rPr>
        <b/>
        <vertAlign val="superscript"/>
        <sz val="10"/>
        <color theme="1"/>
        <rFont val="Trebuchet MS"/>
        <family val="2"/>
      </rPr>
      <t>17</t>
    </r>
  </si>
  <si>
    <r>
      <t>Échelle mondiale – personnes de couleur</t>
    </r>
    <r>
      <rPr>
        <b/>
        <vertAlign val="superscript"/>
        <sz val="10"/>
        <color theme="1"/>
        <rFont val="Trebuchet MS"/>
        <family val="2"/>
      </rPr>
      <t>16,19</t>
    </r>
    <r>
      <rPr>
        <b/>
        <sz val="10"/>
        <color theme="1"/>
        <rFont val="Trebuchet MS"/>
        <family val="2"/>
      </rPr>
      <t xml:space="preserve"> </t>
    </r>
  </si>
  <si>
    <r>
      <t>Canada – membres de minorités visibles occupant des postes de direction approuvés par le conseil d’administration</t>
    </r>
    <r>
      <rPr>
        <b/>
        <vertAlign val="superscript"/>
        <sz val="10"/>
        <color theme="1"/>
        <rFont val="Trebuchet MS"/>
        <family val="2"/>
      </rPr>
      <t>17,18</t>
    </r>
    <r>
      <rPr>
        <b/>
        <sz val="10"/>
        <color theme="1"/>
        <rFont val="Trebuchet MS"/>
        <family val="2"/>
      </rPr>
      <t xml:space="preserve"> </t>
    </r>
  </si>
  <si>
    <r>
      <t>23 %</t>
    </r>
    <r>
      <rPr>
        <vertAlign val="superscript"/>
        <sz val="10"/>
        <color theme="1"/>
        <rFont val="Trebuchet MS"/>
        <family val="2"/>
      </rPr>
      <t>Ϯ</t>
    </r>
  </si>
  <si>
    <r>
      <rPr>
        <sz val="10"/>
        <color theme="1"/>
        <rFont val="Trebuchet MS"/>
        <family val="2"/>
      </rPr>
      <t>20 %</t>
    </r>
    <r>
      <rPr>
        <vertAlign val="superscript"/>
        <sz val="10"/>
        <color theme="1"/>
        <rFont val="Times New Roman"/>
        <family val="1"/>
      </rPr>
      <t>Ϯ</t>
    </r>
  </si>
  <si>
    <r>
      <rPr>
        <sz val="10"/>
        <color theme="1"/>
        <rFont val="Trebuchet MS"/>
        <family val="2"/>
      </rPr>
      <t>18 %</t>
    </r>
    <r>
      <rPr>
        <vertAlign val="superscript"/>
        <sz val="10"/>
        <color theme="1"/>
        <rFont val="Times New Roman"/>
        <family val="1"/>
      </rPr>
      <t>Ϯ</t>
    </r>
  </si>
  <si>
    <r>
      <t>Canada – Membres de la communauté noire occupant des postes de direction approuvés par le conseil d’administration</t>
    </r>
    <r>
      <rPr>
        <b/>
        <vertAlign val="superscript"/>
        <sz val="10"/>
        <color theme="1"/>
        <rFont val="Trebuchet MS"/>
        <family val="2"/>
      </rPr>
      <t>17</t>
    </r>
  </si>
  <si>
    <r>
      <rPr>
        <sz val="10"/>
        <color theme="1"/>
        <rFont val="Trebuchet MS"/>
        <family val="2"/>
      </rPr>
      <t>3 %</t>
    </r>
    <r>
      <rPr>
        <vertAlign val="superscript"/>
        <sz val="10"/>
        <color theme="1"/>
        <rFont val="Times New Roman"/>
        <family val="1"/>
      </rPr>
      <t>Ϯ</t>
    </r>
  </si>
  <si>
    <r>
      <t>Échelle mondiale – personnes de couleur</t>
    </r>
    <r>
      <rPr>
        <b/>
        <vertAlign val="superscript"/>
        <sz val="10"/>
        <color theme="1"/>
        <rFont val="Trebuchet MS"/>
        <family val="2"/>
      </rPr>
      <t>16,19</t>
    </r>
  </si>
  <si>
    <t xml:space="preserve">     Asiatique  </t>
  </si>
  <si>
    <t>14 % </t>
  </si>
  <si>
    <t>13 % </t>
  </si>
  <si>
    <t>12 % </t>
  </si>
  <si>
    <t xml:space="preserve">     Noir </t>
  </si>
  <si>
    <t>4 % </t>
  </si>
  <si>
    <t>3 % </t>
  </si>
  <si>
    <t xml:space="preserve">     Hispanique et latino-américain  </t>
  </si>
  <si>
    <t>2 % </t>
  </si>
  <si>
    <t xml:space="preserve">     Moyen-Orient  </t>
  </si>
  <si>
    <t xml:space="preserve">     Métis  </t>
  </si>
  <si>
    <t>1 % </t>
  </si>
  <si>
    <t xml:space="preserve">     Sud-asiatique  </t>
  </si>
  <si>
    <t>10 % </t>
  </si>
  <si>
    <t>8 % </t>
  </si>
  <si>
    <r>
      <t>Canada – personnes handicapées</t>
    </r>
    <r>
      <rPr>
        <b/>
        <vertAlign val="superscript"/>
        <sz val="10"/>
        <color theme="1"/>
        <rFont val="Trebuchet MS"/>
        <family val="2"/>
      </rPr>
      <t>16</t>
    </r>
    <r>
      <rPr>
        <b/>
        <sz val="10"/>
        <color theme="1"/>
        <rFont val="Trebuchet MS"/>
        <family val="2"/>
      </rPr>
      <t xml:space="preserve"> </t>
    </r>
  </si>
  <si>
    <r>
      <t>Canada – personnes handicapées occupant des postes de direction approuvés par le conseil d’administration</t>
    </r>
    <r>
      <rPr>
        <b/>
        <vertAlign val="superscript"/>
        <sz val="10"/>
        <color theme="1"/>
        <rFont val="Trebuchet MS"/>
        <family val="2"/>
      </rPr>
      <t>17</t>
    </r>
  </si>
  <si>
    <r>
      <t>Canada – autochtones</t>
    </r>
    <r>
      <rPr>
        <b/>
        <vertAlign val="superscript"/>
        <sz val="10"/>
        <color theme="1"/>
        <rFont val="Trebuchet MS"/>
        <family val="2"/>
      </rPr>
      <t>16</t>
    </r>
  </si>
  <si>
    <r>
      <t>Canada – personnes autochtones occupant des postes de direction approuvés par le conseil d’administration</t>
    </r>
    <r>
      <rPr>
        <b/>
        <vertAlign val="superscript"/>
        <sz val="10"/>
        <color theme="1"/>
        <rFont val="Trebuchet MS"/>
        <family val="2"/>
      </rPr>
      <t>17</t>
    </r>
  </si>
  <si>
    <t>Équilibre des genres (représentation des femmes)</t>
  </si>
  <si>
    <t>Effectif mondial</t>
  </si>
  <si>
    <t xml:space="preserve">Total des embauches externes </t>
  </si>
  <si>
    <t>Haute direction (sous responsabilité directe du chef de la direction)</t>
  </si>
  <si>
    <r>
      <t>Cadres supérieurs</t>
    </r>
    <r>
      <rPr>
        <b/>
        <vertAlign val="superscript"/>
        <sz val="10"/>
        <color theme="1"/>
        <rFont val="Trebuchet MS"/>
        <family val="2"/>
      </rPr>
      <t>17</t>
    </r>
    <r>
      <rPr>
        <b/>
        <sz val="10"/>
        <color theme="1"/>
        <rFont val="Trebuchet MS"/>
        <family val="2"/>
      </rPr>
      <t xml:space="preserve"> (vice-présidence et échelons supérieurs)</t>
    </r>
  </si>
  <si>
    <r>
      <t>38 %</t>
    </r>
    <r>
      <rPr>
        <vertAlign val="superscript"/>
        <sz val="9"/>
        <color rgb="FF000000"/>
        <rFont val="Arial"/>
        <family val="2"/>
        <charset val="1"/>
      </rPr>
      <t>†</t>
    </r>
  </si>
  <si>
    <r>
      <t>33 %</t>
    </r>
    <r>
      <rPr>
        <vertAlign val="superscript"/>
        <sz val="9"/>
        <color rgb="FF000000"/>
        <rFont val="Arial"/>
        <family val="2"/>
        <charset val="1"/>
      </rPr>
      <t>†</t>
    </r>
  </si>
  <si>
    <r>
      <t>32 %</t>
    </r>
    <r>
      <rPr>
        <vertAlign val="superscript"/>
        <sz val="9"/>
        <color rgb="FF000000"/>
        <rFont val="Arial"/>
        <family val="2"/>
        <charset val="1"/>
      </rPr>
      <t>†</t>
    </r>
  </si>
  <si>
    <r>
      <t>Gestionnaires non-cadres</t>
    </r>
    <r>
      <rPr>
        <b/>
        <vertAlign val="superscript"/>
        <sz val="10"/>
        <color theme="1"/>
        <rFont val="Trebuchet MS"/>
        <family val="2"/>
      </rPr>
      <t>16</t>
    </r>
    <r>
      <rPr>
        <b/>
        <sz val="10"/>
        <color theme="1"/>
        <rFont val="Trebuchet MS"/>
        <family val="2"/>
      </rPr>
      <t xml:space="preserve"> (1 ou 2 échelons inférieurs à la vice-présidence)</t>
    </r>
  </si>
  <si>
    <r>
      <t>Cadres subalternes</t>
    </r>
    <r>
      <rPr>
        <b/>
        <vertAlign val="superscript"/>
        <sz val="10"/>
        <color theme="1"/>
        <rFont val="Trebuchet MS"/>
        <family val="2"/>
      </rPr>
      <t>16,20</t>
    </r>
    <r>
      <rPr>
        <b/>
        <sz val="10"/>
        <color theme="1"/>
        <rFont val="Trebuchet MS"/>
        <family val="2"/>
      </rPr>
      <t xml:space="preserve"> (cadres intermédiaires et professionnels)</t>
    </r>
  </si>
  <si>
    <r>
      <t>Premier échelon</t>
    </r>
    <r>
      <rPr>
        <b/>
        <vertAlign val="superscript"/>
        <sz val="10"/>
        <color theme="1"/>
        <rFont val="Trebuchet MS"/>
        <family val="2"/>
      </rPr>
      <t>16</t>
    </r>
  </si>
  <si>
    <t>Équité salariale</t>
  </si>
  <si>
    <r>
      <rPr>
        <b/>
        <sz val="10"/>
        <color theme="1"/>
        <rFont val="Trebuchet MS"/>
        <family val="2"/>
      </rPr>
      <t>Cible médiane de rémunération directe globale, % de rémunération des femmes par rapport à la rémunération des hommes</t>
    </r>
    <r>
      <rPr>
        <b/>
        <vertAlign val="superscript"/>
        <sz val="10"/>
        <color theme="1"/>
        <rFont val="Trebuchet MS"/>
        <family val="2"/>
      </rPr>
      <t>21</t>
    </r>
  </si>
  <si>
    <t>Vice-présidents, premiers vice-présidents</t>
  </si>
  <si>
    <t>Cadres supérieurs et professionnels principaux</t>
  </si>
  <si>
    <t>97 % </t>
  </si>
  <si>
    <t>Gestionnaires et professionnels</t>
  </si>
  <si>
    <t>99 % </t>
  </si>
  <si>
    <t>Collaborateurs individuels</t>
  </si>
  <si>
    <t>102 % </t>
  </si>
  <si>
    <t>Services bancaires inclusifs</t>
  </si>
  <si>
    <r>
      <t>Croissance de nos activités de services bancaires aux entreprises et de gestion des avoirs pour les autochtones</t>
    </r>
    <r>
      <rPr>
        <b/>
        <vertAlign val="superscript"/>
        <sz val="10"/>
        <color theme="1"/>
        <rFont val="Trebuchet MS"/>
        <family val="2"/>
      </rPr>
      <t>22</t>
    </r>
  </si>
  <si>
    <t>19 % </t>
  </si>
  <si>
    <t>S. O. </t>
  </si>
  <si>
    <r>
      <t>Clients ayant participé à des séminaires et activités de formation financière</t>
    </r>
    <r>
      <rPr>
        <b/>
        <vertAlign val="superscript"/>
        <sz val="10"/>
        <color theme="1"/>
        <rFont val="Trebuchet MS"/>
        <family val="2"/>
      </rPr>
      <t>23</t>
    </r>
  </si>
  <si>
    <t>74 000 </t>
  </si>
  <si>
    <t>52 600 </t>
  </si>
  <si>
    <t>85 000 </t>
  </si>
  <si>
    <t xml:space="preserve">Montant des nouveaux crédits autorisés aux petites et moyennes entreprises (PME) </t>
  </si>
  <si>
    <t>G$</t>
  </si>
  <si>
    <r>
      <rPr>
        <sz val="10"/>
        <color theme="1"/>
        <rFont val="Trebuchet MS"/>
        <family val="2"/>
      </rPr>
      <t>4,8 $</t>
    </r>
    <r>
      <rPr>
        <vertAlign val="superscript"/>
        <sz val="10"/>
        <color rgb="FF000000"/>
        <rFont val="Trebuchet MS"/>
        <family val="2"/>
      </rPr>
      <t>24</t>
    </r>
  </si>
  <si>
    <t>3,5 $ </t>
  </si>
  <si>
    <t>Progrès vers l’objectif de 9 G$ en nouveaux prêts autorisés aux PME</t>
  </si>
  <si>
    <t>92 % </t>
  </si>
  <si>
    <t>38,9 % </t>
  </si>
  <si>
    <r>
      <rPr>
        <b/>
        <sz val="10"/>
        <color theme="1"/>
        <rFont val="Trebuchet MS"/>
        <family val="2"/>
      </rPr>
      <t>Programme de financement de logements locatifs multifamiliaux abordables aux États-Unis</t>
    </r>
    <r>
      <rPr>
        <b/>
        <vertAlign val="superscript"/>
        <sz val="10"/>
        <color theme="1"/>
        <rFont val="Trebuchet MS"/>
        <family val="2"/>
      </rPr>
      <t>25</t>
    </r>
    <r>
      <rPr>
        <b/>
        <sz val="10"/>
        <color theme="1"/>
        <rFont val="Trebuchet MS"/>
        <family val="2"/>
      </rPr>
      <t> </t>
    </r>
  </si>
  <si>
    <t>Nombre de logements abordables financés </t>
  </si>
  <si>
    <t>1 114 </t>
  </si>
  <si>
    <t>396 </t>
  </si>
  <si>
    <t>647 </t>
  </si>
  <si>
    <t>Prêts annuels destinés à l’acquisition et à la préservation de logements abordables</t>
  </si>
  <si>
    <t>144 122 016 $ US </t>
  </si>
  <si>
    <t>67 972 687 $ US </t>
  </si>
  <si>
    <t>41 767 264 $ US </t>
  </si>
  <si>
    <t>Programme d’aide au paiement des frais de clôture aux États-Unis</t>
  </si>
  <si>
    <t>Nombre de subventions accordées  </t>
  </si>
  <si>
    <t>407 </t>
  </si>
  <si>
    <t>463 </t>
  </si>
  <si>
    <t>494 </t>
  </si>
  <si>
    <t>Montant de l’aide au paiement des frais de clôture offerte aux propriétaires </t>
  </si>
  <si>
    <t>629 601 $ US </t>
  </si>
  <si>
    <t>683 123 $ US </t>
  </si>
  <si>
    <t>700 427 $ US </t>
  </si>
  <si>
    <r>
      <t>Montant total du financement hypothécaire</t>
    </r>
    <r>
      <rPr>
        <b/>
        <vertAlign val="superscript"/>
        <sz val="10"/>
        <color theme="1"/>
        <rFont val="Trebuchet MS"/>
        <family val="2"/>
      </rPr>
      <t>26</t>
    </r>
    <r>
      <rPr>
        <b/>
        <sz val="10"/>
        <color theme="1"/>
        <rFont val="Trebuchet MS"/>
        <family val="2"/>
      </rPr>
      <t> </t>
    </r>
  </si>
  <si>
    <t>90 077 454 $ US </t>
  </si>
  <si>
    <t>89 864 384 $ US </t>
  </si>
  <si>
    <t>89 828 299 $ US </t>
  </si>
  <si>
    <r>
      <t>Contributions de l’entreprise</t>
    </r>
    <r>
      <rPr>
        <b/>
        <vertAlign val="superscript"/>
        <sz val="10"/>
        <color theme="1"/>
        <rFont val="Trebuchet MS"/>
        <family val="2"/>
      </rPr>
      <t>27</t>
    </r>
  </si>
  <si>
    <t xml:space="preserve"> millions</t>
  </si>
  <si>
    <r>
      <rPr>
        <sz val="10"/>
        <color theme="1"/>
        <rFont val="Trebuchet MS"/>
        <family val="2"/>
      </rPr>
      <t>114 $</t>
    </r>
    <r>
      <rPr>
        <vertAlign val="superscript"/>
        <sz val="10"/>
        <color theme="1"/>
        <rFont val="Trebuchet MS"/>
        <family val="2"/>
      </rPr>
      <t>28</t>
    </r>
  </si>
  <si>
    <r>
      <t>Contributions des employés</t>
    </r>
    <r>
      <rPr>
        <b/>
        <vertAlign val="superscript"/>
        <sz val="10"/>
        <color theme="1"/>
        <rFont val="Trebuchet MS"/>
        <family val="2"/>
      </rPr>
      <t>29</t>
    </r>
  </si>
  <si>
    <r>
      <rPr>
        <vertAlign val="superscript"/>
        <sz val="10"/>
        <color theme="1"/>
        <rFont val="Times New Roman"/>
        <family val="1"/>
      </rPr>
      <t>Ϯ</t>
    </r>
    <r>
      <rPr>
        <sz val="10"/>
        <color theme="1"/>
        <rFont val="Trebuchet MS"/>
        <family val="2"/>
      </rPr>
      <t> Assurance limitée.</t>
    </r>
    <r>
      <rPr>
        <sz val="10"/>
        <color theme="1"/>
        <rFont val="Trebuchet MS"/>
        <family val="2"/>
      </rPr>
      <t xml:space="preserve"> </t>
    </r>
    <r>
      <rPr>
        <sz val="10"/>
        <color theme="1"/>
        <rFont val="Trebuchet MS"/>
        <family val="2"/>
      </rPr>
      <t>Nos lettres d’assurance peuvent être consultées dans notre bibliothèque liée aux facteurs ESG, sur notre site Web.</t>
    </r>
  </si>
  <si>
    <r>
      <rPr>
        <vertAlign val="superscript"/>
        <sz val="10"/>
        <color theme="1"/>
        <rFont val="Trebuchet MS"/>
        <family val="2"/>
      </rPr>
      <t>1</t>
    </r>
    <r>
      <rPr>
        <sz val="10"/>
        <color theme="1"/>
        <rFont val="Trebuchet MS"/>
        <family val="2"/>
      </rPr>
      <t> En 2018, nous avons mis au point une nouvelle mesure de l’expérience client, rebaptisée en 2019 le score net de recommandation de l’indice de l’expérience client CIBC.</t>
    </r>
  </si>
  <si>
    <r>
      <rPr>
        <vertAlign val="superscript"/>
        <sz val="10"/>
        <color theme="1"/>
        <rFont val="Trebuchet MS"/>
        <family val="2"/>
      </rPr>
      <t>2</t>
    </r>
    <r>
      <rPr>
        <sz val="10"/>
        <color theme="1"/>
        <rFont val="Trebuchet MS"/>
        <family val="2"/>
      </rPr>
      <t> En 2019, nous avons amélioré cet indice.</t>
    </r>
    <r>
      <rPr>
        <sz val="10"/>
        <color theme="1"/>
        <rFont val="Trebuchet MS"/>
        <family val="2"/>
      </rPr>
      <t xml:space="preserve"> </t>
    </r>
    <r>
      <rPr>
        <sz val="10"/>
        <color theme="1"/>
        <rFont val="Trebuchet MS"/>
        <family val="2"/>
      </rPr>
      <t>Les résultats sur douze mois ne sont donc pas directement comparables, en raison des changements apportés à la méthodologie du programme.</t>
    </r>
  </si>
  <si>
    <r>
      <rPr>
        <vertAlign val="superscript"/>
        <sz val="10"/>
        <color theme="1"/>
        <rFont val="Trebuchet MS"/>
        <family val="2"/>
      </rPr>
      <t>3</t>
    </r>
    <r>
      <rPr>
        <sz val="10"/>
        <color theme="1"/>
        <rFont val="Trebuchet MS"/>
        <family val="2"/>
      </rPr>
      <t> En 2020, l’indice a été renommé score net de recommandation CIBC et a évolué sous l’influence du nouveau programme de rétroaction des clients de la Banque CIBC, qui a amélioré la collecte de données sous-jacente, de même qu’en conséquence d’adaptations temporaires nécessaires pour mesurer l’incidence de la pandémie de COVID-19 sur nos clients.</t>
    </r>
    <r>
      <rPr>
        <sz val="10"/>
        <color theme="1"/>
        <rFont val="Trebuchet MS"/>
        <family val="2"/>
      </rPr>
      <t xml:space="preserve"> </t>
    </r>
  </si>
  <si>
    <r>
      <rPr>
        <vertAlign val="superscript"/>
        <sz val="10"/>
        <color rgb="FF000000"/>
        <rFont val="Trebuchet MS"/>
        <family val="2"/>
      </rPr>
      <t>4</t>
    </r>
    <r>
      <rPr>
        <sz val="10"/>
        <color rgb="FF000000"/>
        <rFont val="Trebuchet MS"/>
        <family val="2"/>
      </rPr>
      <t xml:space="preserve"> En 2021, nous avons généralisé notre mesure du SNR afin de mieux refléter l’expérience de nos clients à l’échelle de la Banque CIBC et d’élargir le spectre des commentaires que nous recueillons, ce qui s’est traduit par un SNR de 62,6. Le SNR élargi, de 62,6 en 2021, deviendra la base de notre SNR en 2022. À l’exclusion de CIBC FirstCaribbean. </t>
    </r>
  </si>
  <si>
    <r>
      <rPr>
        <vertAlign val="superscript"/>
        <sz val="10"/>
        <color rgb="FF000000"/>
        <rFont val="Trebuchet MS"/>
        <family val="2"/>
      </rPr>
      <t>6</t>
    </r>
    <r>
      <rPr>
        <sz val="10"/>
        <color rgb="FF000000"/>
        <rFont val="Trebuchet MS"/>
        <family val="2"/>
      </rPr>
      <t> Notre Sondage annuel auprès des employés s’est déroulé du 7 au 20 juin 2021.</t>
    </r>
    <r>
      <rPr>
        <sz val="10"/>
        <color rgb="FF000000"/>
        <rFont val="Trebuchet MS"/>
        <family val="2"/>
      </rPr>
      <t xml:space="preserve"> </t>
    </r>
    <r>
      <rPr>
        <sz val="10"/>
        <color rgb="FF000000"/>
        <rFont val="Trebuchet MS"/>
        <family val="2"/>
      </rPr>
      <t>Tous les membres de l’effectif permanent, à l’exclusion des employés temporaires, des employés en congé autorisé, des travailleurs occasionnels, des employés retraités et du personnel de CIBC FirstCaribbean, pouvaient participer au sondage.</t>
    </r>
    <r>
      <rPr>
        <sz val="10"/>
        <color rgb="FF000000"/>
        <rFont val="Trebuchet MS"/>
        <family val="2"/>
      </rPr>
      <t xml:space="preserve"> </t>
    </r>
    <r>
      <rPr>
        <sz val="10"/>
        <color rgb="FF000000"/>
        <rFont val="Trebuchet MS"/>
        <family val="2"/>
      </rPr>
      <t>Plus de 34 000 membres de l’équipe ont répondu au sondage, soit un taux de réponse global de 83 %.</t>
    </r>
    <r>
      <rPr>
        <sz val="10"/>
        <color rgb="FF000000"/>
        <rFont val="Trebuchet MS"/>
        <family val="2"/>
      </rPr>
      <t xml:space="preserve"> </t>
    </r>
    <r>
      <rPr>
        <sz val="10"/>
        <color rgb="FF000000"/>
        <rFont val="Trebuchet MS"/>
        <family val="2"/>
      </rPr>
      <t>Willis Towers Watson a préparé les questions pour le Sondage annuel auprès des employés.</t>
    </r>
    <r>
      <rPr>
        <sz val="10"/>
        <color rgb="FF000000"/>
        <rFont val="Trebuchet MS"/>
        <family val="2"/>
      </rPr>
      <t xml:space="preserve"> </t>
    </r>
    <r>
      <rPr>
        <sz val="10"/>
        <color rgb="FF000000"/>
        <rFont val="Trebuchet MS"/>
        <family val="2"/>
      </rPr>
      <t>Le score de mobilisation des employés repose sur trois piliers de l’expérience des employés : leur degré d’engagement, leur capacité d’agir et leur dynamisme au travail.</t>
    </r>
    <r>
      <rPr>
        <sz val="10"/>
        <color rgb="FF000000"/>
        <rFont val="Trebuchet MS"/>
        <family val="2"/>
      </rPr>
      <t xml:space="preserve"> </t>
    </r>
    <r>
      <rPr>
        <sz val="10"/>
        <color rgb="FF000000"/>
        <rFont val="Trebuchet MS"/>
        <family val="2"/>
      </rPr>
      <t>Le score de mobilisation représente le pourcentage d’employés qui ont répondu d’accord aux neuf questions liées à la mobilisation dans le Sondage annuel auprès des employés CIBC.</t>
    </r>
    <r>
      <rPr>
        <sz val="10"/>
        <color rgb="FF000000"/>
        <rFont val="Trebuchet MS"/>
        <family val="2"/>
      </rPr>
      <t xml:space="preserve"> </t>
    </r>
  </si>
  <si>
    <r>
      <rPr>
        <vertAlign val="superscript"/>
        <sz val="10"/>
        <color rgb="FF000000"/>
        <rFont val="Trebuchet MS"/>
        <family val="2"/>
      </rPr>
      <t>8</t>
    </r>
    <r>
      <rPr>
        <sz val="10"/>
        <color rgb="FF000000"/>
        <rFont val="Trebuchet MS"/>
        <family val="2"/>
      </rPr>
      <t> Le taux de rotation volontaire de la Banque CIBC correspond au nombre de départs volontaires au cours de la période mobile de 12 mois, exprimé en pourcentage de l’effectif moyen, à l’exclusion des départs à la retraite, des restructurations et mouvements internes de personnel et des cessations d’emploi involontaires.</t>
    </r>
    <r>
      <rPr>
        <sz val="10"/>
        <color rgb="FF000000"/>
        <rFont val="Trebuchet MS"/>
        <family val="2"/>
      </rPr>
      <t xml:space="preserve"> </t>
    </r>
    <r>
      <rPr>
        <sz val="10"/>
        <color rgb="FF000000"/>
        <rFont val="Trebuchet MS"/>
        <family val="2"/>
      </rPr>
      <t>À l’exclusion des employés temporaires, des travailleurs occasionnels et du personnel de CIBC FirstCaribbean et de CIBC Mellon.</t>
    </r>
  </si>
  <si>
    <r>
      <rPr>
        <vertAlign val="superscript"/>
        <sz val="10"/>
        <color theme="1"/>
        <rFont val="Trebuchet MS"/>
        <family val="2"/>
      </rPr>
      <t>9</t>
    </r>
    <r>
      <rPr>
        <sz val="10"/>
        <color theme="1"/>
        <rFont val="Trebuchet MS"/>
        <family val="2"/>
      </rPr>
      <t> À l’exclusion de CIBC FirstCaribbean.</t>
    </r>
  </si>
  <si>
    <r>
      <rPr>
        <vertAlign val="superscript"/>
        <sz val="10"/>
        <color theme="1"/>
        <rFont val="Trebuchet MS"/>
        <family val="2"/>
      </rPr>
      <t>10</t>
    </r>
    <r>
      <rPr>
        <sz val="10"/>
        <color theme="1"/>
        <rFont val="Trebuchet MS"/>
        <family val="2"/>
      </rPr>
      <t> Le taux de rotation involontaire de la Banque CIBC correspond au nombre de cessations d’emploi ordonnées par la Banque CIBC au cours de la période mobile de 12 mois, exprimé en pourcentage de l’effectif moyen, à l’exclusion des départs à la retraite, des restructurations de personnel et des départs volontaires.</t>
    </r>
    <r>
      <rPr>
        <sz val="10"/>
        <color theme="1"/>
        <rFont val="Trebuchet MS"/>
        <family val="2"/>
      </rPr>
      <t xml:space="preserve"> </t>
    </r>
    <r>
      <rPr>
        <sz val="10"/>
        <color theme="1"/>
        <rFont val="Trebuchet MS"/>
        <family val="2"/>
      </rPr>
      <t>À l’exclusion des employés temporaires, des travailleurs occasionnels et du personnel de CIBC FirstCaribbean et de CIBC Mellon.</t>
    </r>
  </si>
  <si>
    <r>
      <rPr>
        <vertAlign val="superscript"/>
        <sz val="10"/>
        <color rgb="FF000000"/>
        <rFont val="Trebuchet MS"/>
        <family val="2"/>
      </rPr>
      <t>11</t>
    </r>
    <r>
      <rPr>
        <sz val="10"/>
        <color rgb="FF000000"/>
        <rFont val="Trebuchet MS"/>
        <family val="2"/>
      </rPr>
      <t> Nos dépenses d’investissement mondiales dans l’apprentissage ont diminué en 2021 en raison de l’efficacité de la prestation de nos programmes de formation et d’un reclassement de certains coûts et investissements.</t>
    </r>
    <r>
      <rPr>
        <sz val="10"/>
        <color rgb="FF000000"/>
        <rFont val="Trebuchet MS"/>
        <family val="2"/>
      </rPr>
      <t xml:space="preserve"> </t>
    </r>
    <r>
      <rPr>
        <sz val="10"/>
        <color rgb="FF000000"/>
        <rFont val="Trebuchet MS"/>
        <family val="2"/>
      </rPr>
      <t>Les résultats des exercices antérieurs n’ont pas été retraités.</t>
    </r>
  </si>
  <si>
    <r>
      <rPr>
        <vertAlign val="superscript"/>
        <sz val="10"/>
        <color theme="1"/>
        <rFont val="Trebuchet MS"/>
        <family val="2"/>
      </rPr>
      <t>12</t>
    </r>
    <r>
      <rPr>
        <sz val="10"/>
        <color theme="1"/>
        <rFont val="Trebuchet MS"/>
        <family val="2"/>
      </rPr>
      <t>Les données correspondent à l’année civile.</t>
    </r>
    <r>
      <rPr>
        <sz val="10"/>
        <color theme="1"/>
        <rFont val="Trebuchet MS"/>
        <family val="2"/>
      </rPr>
      <t xml:space="preserve"> </t>
    </r>
    <r>
      <rPr>
        <sz val="10"/>
        <color theme="1"/>
        <rFont val="Trebuchet MS"/>
        <family val="2"/>
      </rPr>
      <t>Employés régis par le gouvernement fédéral au Canada, incluant INTRIA, pour les années civiles 2016, 2017, 2018 et 2019.</t>
    </r>
    <r>
      <rPr>
        <sz val="10"/>
        <color theme="1"/>
        <rFont val="Trebuchet MS"/>
        <family val="2"/>
      </rPr>
      <t xml:space="preserve"> </t>
    </r>
    <r>
      <rPr>
        <sz val="10"/>
        <color theme="1"/>
        <rFont val="Trebuchet MS"/>
        <family val="2"/>
      </rPr>
      <t>Il n’y a eu aucun décès en milieu de travail pour les années indiquées.</t>
    </r>
    <r>
      <rPr>
        <sz val="10"/>
        <color theme="1"/>
        <rFont val="Trebuchet MS"/>
        <family val="2"/>
      </rPr>
      <t xml:space="preserve"> </t>
    </r>
    <r>
      <rPr>
        <sz val="10"/>
        <color theme="1"/>
        <rFont val="Trebuchet MS"/>
        <family val="2"/>
      </rPr>
      <t>Les données de 2021 seront soumises au gouvernement fédéral au printemps 2022.</t>
    </r>
  </si>
  <si>
    <r>
      <rPr>
        <vertAlign val="superscript"/>
        <sz val="10"/>
        <color theme="1"/>
        <rFont val="Trebuchet MS"/>
        <family val="2"/>
      </rPr>
      <t>15</t>
    </r>
    <r>
      <rPr>
        <sz val="10"/>
        <color theme="1"/>
        <rFont val="Trebuchet MS"/>
        <family val="2"/>
      </rPr>
      <t> Le taux de blessures par 100 employés (en unités de personnel) est égal au nombre de blessures divisé par le nombre d’unités de personnel, divisé par 100.</t>
    </r>
    <r>
      <rPr>
        <sz val="10"/>
        <color theme="1"/>
        <rFont val="Trebuchet MS"/>
        <family val="2"/>
      </rPr>
      <t xml:space="preserve"> </t>
    </r>
  </si>
  <si>
    <r>
      <rPr>
        <vertAlign val="superscript"/>
        <sz val="10"/>
        <color rgb="FF000000"/>
        <rFont val="Trebuchet MS"/>
        <family val="2"/>
      </rPr>
      <t>16</t>
    </r>
    <r>
      <rPr>
        <sz val="10"/>
        <color rgb="FF000000"/>
        <rFont val="Trebuchet MS"/>
        <family val="2"/>
      </rPr>
      <t> Toutes les données sont fondées sur la déclaration volontaire des employés en date du 31 octobre et représentent le pourcentage de l’effectif permanent, à l’exclusion des employés temporaires, des employés en congé autorisé non rémunéré, des employés retraités, et du personnel de CIBC FirstCaribbean et de CIBC Mellon.</t>
    </r>
    <r>
      <rPr>
        <sz val="10"/>
        <color rgb="FF000000"/>
        <rFont val="Trebuchet MS"/>
        <family val="2"/>
      </rPr>
      <t xml:space="preserve"> </t>
    </r>
  </si>
  <si>
    <r>
      <rPr>
        <vertAlign val="superscript"/>
        <sz val="10"/>
        <color theme="1"/>
        <rFont val="Trebuchet MS"/>
        <family val="2"/>
      </rPr>
      <t>17</t>
    </r>
    <r>
      <rPr>
        <sz val="10"/>
        <color theme="1"/>
        <rFont val="Trebuchet MS"/>
        <family val="2"/>
      </rPr>
      <t> Les postes de direction approuvés par le conseil d’administration incluent la vice-présidence et les échelons supérieurs, nommés à leur poste au 31 octobre 2021.</t>
    </r>
    <r>
      <rPr>
        <sz val="10"/>
        <color theme="1"/>
        <rFont val="Trebuchet MS"/>
        <family val="2"/>
      </rPr>
      <t xml:space="preserve"> </t>
    </r>
    <r>
      <rPr>
        <sz val="10"/>
        <color theme="1"/>
        <rFont val="Trebuchet MS"/>
        <family val="2"/>
      </rPr>
      <t>Toutes les données sont fondées sur la déclaration volontaire des employés en date du 31 octobre (sauf dans le cas des données de 2020, qui représentent plutôt les postes au 31 décembre), à l’exclusion des employés temporaires, des employés en congé autorisé non rémunéré, des employés retraités, et du personnel de CIBC FirstCaribbean et de CIBC Mellon.</t>
    </r>
  </si>
  <si>
    <r>
      <rPr>
        <vertAlign val="superscript"/>
        <sz val="10"/>
        <color theme="1"/>
        <rFont val="Trebuchet MS"/>
        <family val="2"/>
      </rPr>
      <t>18</t>
    </r>
    <r>
      <rPr>
        <sz val="10"/>
        <color theme="1"/>
        <rFont val="Trebuchet MS"/>
        <family val="2"/>
      </rPr>
      <t> Au Canada, les membres des minorités visibles sont définis comme étant des personnes qui ne sont ni autochtones ni blanches.</t>
    </r>
  </si>
  <si>
    <r>
      <rPr>
        <vertAlign val="superscript"/>
        <sz val="10"/>
        <color theme="1"/>
        <rFont val="Trebuchet MS"/>
        <family val="2"/>
      </rPr>
      <t>19</t>
    </r>
    <r>
      <rPr>
        <sz val="10"/>
        <color theme="1"/>
        <rFont val="Trebuchet MS"/>
        <family val="2"/>
      </rPr>
      <t> Les personnes de couleur comprennent les membres du personnel qui, au Canada, s’identifient comme appartenant à une minorité visible, et en dehors du Canada, s’identifient comme des personnes non blanches.</t>
    </r>
    <r>
      <rPr>
        <sz val="10"/>
        <color theme="1"/>
        <rFont val="Trebuchet MS"/>
        <family val="2"/>
      </rPr>
      <t xml:space="preserve"> </t>
    </r>
    <r>
      <rPr>
        <sz val="10"/>
        <color theme="1"/>
        <rFont val="Trebuchet MS"/>
        <family val="2"/>
      </rPr>
      <t>Sont incluses les personnes qui s’identifient comme étant de race ou d’origine ethnique « Autre », ainsi que les personnes qui s’identifient comme appartenant à une minorité visible au Canada, mais qui n’ont pas répondu à la question sur la race ou l’origine ethnique ou ont répondu « Je préfère ne pas répondre ».</t>
    </r>
    <r>
      <rPr>
        <sz val="10"/>
        <color theme="1"/>
        <rFont val="Trebuchet MS"/>
        <family val="2"/>
      </rPr>
      <t xml:space="preserve"> </t>
    </r>
    <r>
      <rPr>
        <sz val="10"/>
        <color theme="1"/>
        <rFont val="Trebuchet MS"/>
        <family val="2"/>
      </rPr>
      <t>C’est ce qui contribue à l’écart entre la mesure des « Personnes de couleur » et la somme des segments de personnels divisés par race ou origine ethnique.</t>
    </r>
  </si>
  <si>
    <r>
      <rPr>
        <vertAlign val="superscript"/>
        <sz val="10"/>
        <color theme="1"/>
        <rFont val="Trebuchet MS"/>
        <family val="2"/>
      </rPr>
      <t>20</t>
    </r>
    <r>
      <rPr>
        <sz val="10"/>
        <color theme="1"/>
        <rFont val="Trebuchet MS"/>
        <family val="2"/>
      </rPr>
      <t> Postes de gestionnaires et de professionnels autres que des cadres au Canada et aux États-Unis.</t>
    </r>
    <r>
      <rPr>
        <sz val="10"/>
        <color theme="1"/>
        <rFont val="Trebuchet MS"/>
        <family val="2"/>
      </rPr>
      <t xml:space="preserve"> </t>
    </r>
  </si>
  <si>
    <r>
      <rPr>
        <vertAlign val="superscript"/>
        <sz val="10"/>
        <color theme="1"/>
        <rFont val="Trebuchet MS"/>
        <family val="2"/>
      </rPr>
      <t>21</t>
    </r>
    <r>
      <rPr>
        <sz val="10"/>
        <color theme="1"/>
        <rFont val="Trebuchet MS"/>
        <family val="2"/>
      </rPr>
      <t> Afin d’assurer une base de comparaison équivalente, cette analyse se fonde sur la cible de rémunération directe totale, soit la somme du salaire de base et de la cible annuelle de rémunération incitative, pour les employés occupant des postes à temps plein au Canada, à l’exclusion des postes de vente de première ligne et des participants à des programmes de rémunération spécialisés.</t>
    </r>
    <r>
      <rPr>
        <sz val="10"/>
        <color theme="1"/>
        <rFont val="Trebuchet MS"/>
        <family val="2"/>
      </rPr>
      <t xml:space="preserve"> </t>
    </r>
  </si>
  <si>
    <r>
      <rPr>
        <vertAlign val="superscript"/>
        <sz val="10"/>
        <color rgb="FF000000"/>
        <rFont val="Trebuchet MS"/>
        <family val="2"/>
      </rPr>
      <t>22</t>
    </r>
    <r>
      <rPr>
        <sz val="10"/>
        <color rgb="FF000000"/>
        <rFont val="Trebuchet MS"/>
        <family val="2"/>
      </rPr>
      <t> En 2020, nous avons annoncé un nouvel objectif visant à faire croître de 10 % nos activités de services bancaires aux entreprises pour les autochtones.</t>
    </r>
    <r>
      <rPr>
        <sz val="10"/>
        <color rgb="FF000000"/>
        <rFont val="Trebuchet MS"/>
        <family val="2"/>
      </rPr>
      <t xml:space="preserve"> </t>
    </r>
    <r>
      <rPr>
        <sz val="10"/>
        <color rgb="FF000000"/>
        <rFont val="Trebuchet MS"/>
        <family val="2"/>
      </rPr>
      <t>En 2020, nous avons dépassé cet objectif et fait croître de 23 % les activités dans ce segment.</t>
    </r>
    <r>
      <rPr>
        <sz val="10"/>
        <color rgb="FF000000"/>
        <rFont val="Trebuchet MS"/>
        <family val="2"/>
      </rPr>
      <t xml:space="preserve"> </t>
    </r>
    <r>
      <rPr>
        <sz val="10"/>
        <color rgb="FF000000"/>
        <rFont val="Trebuchet MS"/>
        <family val="2"/>
      </rPr>
      <t>En 2021, nous avons révisé cet objectif pour y inclure les activités de gestion des avoirs et l’avons augmenté à 15 % sur trois ans.</t>
    </r>
  </si>
  <si>
    <r>
      <rPr>
        <vertAlign val="superscript"/>
        <sz val="10"/>
        <color rgb="FF000000"/>
        <rFont val="Trebuchet MS"/>
        <family val="2"/>
      </rPr>
      <t>23</t>
    </r>
    <r>
      <rPr>
        <sz val="10"/>
        <color rgb="FF000000"/>
        <rFont val="Trebuchet MS"/>
        <family val="2"/>
      </rPr>
      <t> Désigne les clients actuels et potentiels, les membres de leurs familles et les recommandations de clients en Amérique du Nord.</t>
    </r>
  </si>
  <si>
    <r>
      <rPr>
        <vertAlign val="superscript"/>
        <sz val="10"/>
        <color rgb="FF000000"/>
        <rFont val="Trebuchet MS"/>
        <family val="2"/>
      </rPr>
      <t>24</t>
    </r>
    <r>
      <rPr>
        <sz val="10"/>
        <color rgb="FF000000"/>
        <rFont val="Trebuchet MS"/>
        <family val="2"/>
      </rPr>
      <t> En 2021, les nouveaux prêts autorisés aux PME comprenaient 0,8 G$ aux petites entreprises, qui sont généralement des sociétés dont le revenu est inférieur à 5 M$, et 4,0 G$ aux entreprises de taille moyenne, qui sont généralement des sociétés dont le chiffre d’affaires est supérieur à 5 M$, mais inférieur à 20 M$.</t>
    </r>
    <r>
      <rPr>
        <sz val="10"/>
        <color rgb="FF000000"/>
        <rFont val="Trebuchet MS"/>
        <family val="2"/>
      </rPr>
      <t xml:space="preserve"> </t>
    </r>
  </si>
  <si>
    <r>
      <rPr>
        <vertAlign val="superscript"/>
        <sz val="10"/>
        <color rgb="FF000000"/>
        <rFont val="Trebuchet MS"/>
        <family val="2"/>
      </rPr>
      <t>25</t>
    </r>
    <r>
      <rPr>
        <sz val="10"/>
        <color rgb="FF000000"/>
        <rFont val="Trebuchet MS"/>
        <family val="2"/>
      </rPr>
      <t> Aux États-Unis, le développement communautaire est un concept réglementaire qui comprend le logement abordable, les services communautaires pour les personnes à revenu faible ou modeste, l’aide aux PME et la revitalisation des zones délaissées.</t>
    </r>
    <r>
      <rPr>
        <sz val="10"/>
        <color rgb="FF000000"/>
        <rFont val="Trebuchet MS"/>
        <family val="2"/>
      </rPr>
      <t>  </t>
    </r>
  </si>
  <si>
    <r>
      <rPr>
        <vertAlign val="superscript"/>
        <sz val="10"/>
        <color rgb="FF000000"/>
        <rFont val="Trebuchet MS"/>
        <family val="2"/>
      </rPr>
      <t>26</t>
    </r>
    <r>
      <rPr>
        <sz val="10"/>
        <color rgb="FF000000"/>
        <rFont val="Trebuchet MS"/>
        <family val="2"/>
      </rPr>
      <t> Représente le montant total du financement hypothécaire accordé par CIBC Bank USA à des clients ayant participé au programme d’aide au paiement des frais de clôture aux États-Unis.</t>
    </r>
    <r>
      <rPr>
        <sz val="10"/>
        <color rgb="FF000000"/>
        <rFont val="Trebuchet MS"/>
        <family val="2"/>
      </rPr>
      <t> </t>
    </r>
  </si>
  <si>
    <r>
      <rPr>
        <vertAlign val="superscript"/>
        <sz val="10"/>
        <color rgb="FF000000"/>
        <rFont val="Trebuchet MS"/>
        <family val="2"/>
      </rPr>
      <t>27</t>
    </r>
    <r>
      <rPr>
        <sz val="10"/>
        <color rgb="FF000000"/>
        <rFont val="Trebuchet MS"/>
        <family val="2"/>
      </rPr>
      <t> Comprend les dons et les commandites d’entreprise.</t>
    </r>
    <r>
      <rPr>
        <sz val="10"/>
        <color rgb="FF000000"/>
        <rFont val="Trebuchet MS"/>
        <family val="2"/>
      </rPr>
      <t xml:space="preserve"> </t>
    </r>
    <r>
      <rPr>
        <sz val="10"/>
        <color rgb="FF000000"/>
        <rFont val="Trebuchet MS"/>
        <family val="2"/>
      </rPr>
      <t>En 2021, la méthode relative à la contribution de l’entreprise a été révisée.</t>
    </r>
    <r>
      <rPr>
        <sz val="10"/>
        <color rgb="FF000000"/>
        <rFont val="Trebuchet MS"/>
        <family val="2"/>
      </rPr>
      <t xml:space="preserve"> </t>
    </r>
    <r>
      <rPr>
        <sz val="10"/>
        <color rgb="FF000000"/>
        <rFont val="Trebuchet MS"/>
        <family val="2"/>
      </rPr>
      <t>Les données de 2020 et de 2019 ci-dessus n’ont pas été retraitées.</t>
    </r>
  </si>
  <si>
    <r>
      <rPr>
        <vertAlign val="superscript"/>
        <sz val="10"/>
        <color rgb="FF000000"/>
        <rFont val="Trebuchet MS"/>
        <family val="2"/>
      </rPr>
      <t>28</t>
    </r>
    <r>
      <rPr>
        <sz val="10"/>
        <color rgb="FF000000"/>
        <rFont val="Trebuchet MS"/>
        <family val="2"/>
      </rPr>
      <t> Comprend un don de 70 M$ à la Fondation CIBC.</t>
    </r>
    <r>
      <rPr>
        <sz val="10"/>
        <color rgb="FF000000"/>
        <rFont val="Trebuchet MS"/>
        <family val="2"/>
      </rPr>
      <t xml:space="preserve">  </t>
    </r>
  </si>
  <si>
    <r>
      <rPr>
        <vertAlign val="superscript"/>
        <sz val="10"/>
        <color rgb="FF000000"/>
        <rFont val="Trebuchet MS"/>
        <family val="2"/>
      </rPr>
      <t>29</t>
    </r>
    <r>
      <rPr>
        <sz val="10"/>
        <color rgb="FF000000"/>
        <rFont val="Trebuchet MS"/>
        <family val="2"/>
      </rPr>
      <t> Comprend les dons et les collectes de fonds des employés.</t>
    </r>
  </si>
  <si>
    <t>Gouvernance</t>
  </si>
  <si>
    <t xml:space="preserve">Gouvernance d’entreprise </t>
  </si>
  <si>
    <r>
      <t>Administratrices au conseil de la Banque CIBC</t>
    </r>
    <r>
      <rPr>
        <b/>
        <vertAlign val="superscript"/>
        <sz val="10"/>
        <color rgb="FF000000"/>
        <rFont val="Trebuchet MS"/>
        <family val="2"/>
      </rPr>
      <t>1</t>
    </r>
    <r>
      <rPr>
        <b/>
        <sz val="10"/>
        <color rgb="FF000000"/>
        <rFont val="Trebuchet MS"/>
        <family val="2"/>
      </rPr>
      <t xml:space="preserve">  </t>
    </r>
  </si>
  <si>
    <t>Éthique des affaires</t>
  </si>
  <si>
    <t>Employés formés sur le Code de conduite CIBC</t>
  </si>
  <si>
    <t>Nombre d’amendes ou pénalités réglementaires en suspens ou de décisions réglementaires défavorables associées à l’exigence de dénonciation </t>
  </si>
  <si>
    <r>
      <t>Heures de formation obligatoires sur les droits de la personne </t>
    </r>
    <r>
      <rPr>
        <b/>
        <sz val="10"/>
        <color rgb="FF000000"/>
        <rFont val="Arial"/>
        <family val="2"/>
      </rPr>
      <t> </t>
    </r>
  </si>
  <si>
    <r>
      <t>Heures de formation sur l’inclusion et la diversité </t>
    </r>
    <r>
      <rPr>
        <b/>
        <sz val="10"/>
        <color rgb="FF000000"/>
        <rFont val="Arial"/>
        <family val="2"/>
      </rPr>
      <t> </t>
    </r>
  </si>
  <si>
    <t>Impôts et taxes au Canada</t>
  </si>
  <si>
    <t>Impôts sur les bénéfices</t>
  </si>
  <si>
    <t>Impôts et taxes sur le capital</t>
  </si>
  <si>
    <t>Autres taxes et impôts</t>
  </si>
  <si>
    <t>Fournisseurs</t>
  </si>
  <si>
    <r>
      <rPr>
        <vertAlign val="superscript"/>
        <sz val="10"/>
        <color rgb="FF444444"/>
        <rFont val="Arial"/>
        <family val="2"/>
      </rPr>
      <t>1</t>
    </r>
    <r>
      <rPr>
        <sz val="10"/>
        <color rgb="FF444444"/>
        <rFont val="Arial"/>
        <family val="2"/>
      </rPr>
      <t> </t>
    </r>
    <r>
      <rPr>
        <sz val="10"/>
        <color rgb="FF444444"/>
        <rFont val="Trebuchet MS"/>
        <family val="2"/>
      </rPr>
      <t>Englobe tous les administrateurs à l’échelle mondiale.</t>
    </r>
  </si>
  <si>
    <t>TOTAL HIGH GRADE</t>
  </si>
  <si>
    <t>TOTAL LOW GRADE</t>
  </si>
  <si>
    <t>TOTAL BULK METALLIC</t>
  </si>
  <si>
    <t>TOTAL OTHER</t>
  </si>
  <si>
    <t>pounds</t>
  </si>
  <si>
    <t>Occupied area (as per annual environmental reports, updated)</t>
  </si>
  <si>
    <t>m2</t>
  </si>
  <si>
    <t>Revenue ($M)</t>
  </si>
  <si>
    <t>Engagement envers nos clients</t>
  </si>
  <si>
    <t>Inclusion au travail</t>
  </si>
  <si>
    <t>Apporter davantage à la collectivité</t>
  </si>
  <si>
    <t>Remarque</t>
  </si>
  <si>
    <r>
      <rPr>
        <vertAlign val="superscript"/>
        <sz val="10"/>
        <color rgb="FF000000"/>
        <rFont val="Trebuchet MS"/>
        <family val="2"/>
      </rPr>
      <t>8</t>
    </r>
    <r>
      <rPr>
        <sz val="10"/>
        <color rgb="FF000000"/>
        <rFont val="Trebuchet MS"/>
        <family val="2"/>
      </rPr>
      <t> La période de déclaration des émissions de GES de catégorie 3 s’étend du 1</t>
    </r>
    <r>
      <rPr>
        <vertAlign val="superscript"/>
        <sz val="10"/>
        <color rgb="FF000000"/>
        <rFont val="Trebuchet MS"/>
        <family val="2"/>
      </rPr>
      <t>er</t>
    </r>
    <r>
      <rPr>
        <sz val="10"/>
        <color rgb="FF000000"/>
        <rFont val="Trebuchet MS"/>
        <family val="2"/>
      </rPr>
      <t> novembre au 31 octobre, sauf dans le cas de celles liées aux actifs loués ou sous-loués, pour lesquels la période de déclaration s’étend plutôt du 1</t>
    </r>
    <r>
      <rPr>
        <vertAlign val="superscript"/>
        <sz val="10"/>
        <color rgb="FF000000"/>
        <rFont val="Trebuchet MS"/>
        <family val="2"/>
      </rPr>
      <t>er</t>
    </r>
    <r>
      <rPr>
        <sz val="10"/>
        <color rgb="FF000000"/>
        <rFont val="Trebuchet MS"/>
        <family val="2"/>
      </rPr>
      <t> août au 31 juillet. Les valeurs des émissions des catégories 3 des actifs sous-loués de la Banque CIBC et les données connexes sur la consommation d’énergie et pour les exercices 2018, 2019 et 2020 ont été retraitées dans certains cas par suite d’une erreur systémique liée à la méthode de calcul des valeurs de consommation pour ces exercices antérieurs.</t>
    </r>
  </si>
  <si>
    <r>
      <rPr>
        <vertAlign val="superscript"/>
        <sz val="10"/>
        <rFont val="Trebuchet MS"/>
        <family val="2"/>
      </rPr>
      <t>7</t>
    </r>
    <r>
      <rPr>
        <sz val="10"/>
        <rFont val="Trebuchet MS"/>
        <family val="2"/>
      </rPr>
      <t> Les données sur les émissions des catégories 1 et 2 pour 2018, 2019 et 2020 se rapportent à toutes les installations immobilières en location et en propriété au Canada et aux États-Unis, représentant environ 99 % de notre surface utile occupée totale. Les valeurs des émissions des catégories 1 et 2 de la Banque CIBC et les données connexes sur la consommation d’énergie et d’eau pour les exercices 2018, 2019 et 2020 ont été retraitées dans certains cas par suite d’une erreur systémique liée à la méthode de calcul des valeurs de consommation pour ces exercices antérieurs.</t>
    </r>
  </si>
  <si>
    <r>
      <t>Taux d’absentéisme</t>
    </r>
    <r>
      <rPr>
        <b/>
        <vertAlign val="superscript"/>
        <sz val="12"/>
        <rFont val="Trebuchet MS"/>
        <family val="2"/>
      </rPr>
      <t>7</t>
    </r>
  </si>
  <si>
    <r>
      <t>Taux de rotation volontaire</t>
    </r>
    <r>
      <rPr>
        <b/>
        <vertAlign val="superscript"/>
        <sz val="12"/>
        <color theme="1"/>
        <rFont val="Trebuchet MS"/>
        <family val="2"/>
      </rPr>
      <t>8</t>
    </r>
  </si>
  <si>
    <r>
      <t>Taux de rotation involontaire</t>
    </r>
    <r>
      <rPr>
        <b/>
        <vertAlign val="superscript"/>
        <sz val="12"/>
        <color theme="1"/>
        <rFont val="Trebuchet MS"/>
        <family val="2"/>
      </rPr>
      <t>10</t>
    </r>
  </si>
  <si>
    <r>
      <t>Accidents en milieu de travail</t>
    </r>
    <r>
      <rPr>
        <b/>
        <vertAlign val="superscript"/>
        <sz val="12"/>
        <color theme="1"/>
        <rFont val="Trebuchet MS"/>
        <family val="2"/>
      </rPr>
      <t>12</t>
    </r>
  </si>
  <si>
    <t>Droits de la personne</t>
  </si>
  <si>
    <t>Contributions politiques</t>
  </si>
  <si>
    <r>
      <t>Canada</t>
    </r>
    <r>
      <rPr>
        <b/>
        <vertAlign val="superscript"/>
        <sz val="10"/>
        <color rgb="FF000000"/>
        <rFont val="Arial"/>
        <family val="2"/>
      </rPr>
      <t>2</t>
    </r>
  </si>
  <si>
    <r>
      <t>États-Unis</t>
    </r>
    <r>
      <rPr>
        <b/>
        <vertAlign val="superscript"/>
        <sz val="10"/>
        <color rgb="FF000000"/>
        <rFont val="Arial"/>
        <family val="2"/>
      </rPr>
      <t>4</t>
    </r>
  </si>
  <si>
    <t>11 975 $US</t>
  </si>
  <si>
    <t>10 785 $US</t>
  </si>
  <si>
    <r>
      <t>17 090 $</t>
    </r>
    <r>
      <rPr>
        <b/>
        <vertAlign val="superscript"/>
        <sz val="10"/>
        <rFont val="Arial"/>
        <family val="2"/>
      </rPr>
      <t>3</t>
    </r>
  </si>
  <si>
    <t>16 155 $US</t>
  </si>
  <si>
    <r>
      <t>14 250 $US</t>
    </r>
    <r>
      <rPr>
        <vertAlign val="superscript"/>
        <sz val="10"/>
        <color theme="1"/>
        <rFont val="Arial"/>
        <family val="2"/>
      </rPr>
      <t>5</t>
    </r>
  </si>
  <si>
    <r>
      <t>12 120 $US</t>
    </r>
    <r>
      <rPr>
        <vertAlign val="superscript"/>
        <sz val="10"/>
        <color theme="1"/>
        <rFont val="Arial"/>
        <family val="2"/>
      </rPr>
      <t>5</t>
    </r>
  </si>
  <si>
    <r>
      <rPr>
        <vertAlign val="superscript"/>
        <sz val="10"/>
        <color theme="1"/>
        <rFont val="Arial"/>
        <family val="2"/>
      </rPr>
      <t xml:space="preserve">2 </t>
    </r>
    <r>
      <rPr>
        <sz val="10"/>
        <color theme="1"/>
        <rFont val="Arial"/>
        <family val="2"/>
      </rPr>
      <t>Depuis le 1</t>
    </r>
    <r>
      <rPr>
        <vertAlign val="superscript"/>
        <sz val="10"/>
        <color theme="1"/>
        <rFont val="Arial"/>
        <family val="2"/>
      </rPr>
      <t>er</t>
    </r>
    <r>
      <rPr>
        <sz val="10"/>
        <color theme="1"/>
        <rFont val="Arial"/>
        <family val="2"/>
      </rPr>
      <t> novembre 2019, nous interdisons les contributions aux associations de circonscriptions, candidats et partis politiques fédéraux et provinciaux, et ne versons aucune contribution à des politiciens municipaux.</t>
    </r>
  </si>
  <si>
    <r>
      <rPr>
        <vertAlign val="superscript"/>
        <sz val="10"/>
        <color theme="1"/>
        <rFont val="Arial"/>
        <family val="2"/>
      </rPr>
      <t xml:space="preserve">3 </t>
    </r>
    <r>
      <rPr>
        <sz val="10"/>
        <color theme="1"/>
        <rFont val="Arial"/>
        <family val="2"/>
      </rPr>
      <t>Contributions à des partis provinciaux canadiens en 2019. Aucune contribution n’a été versée à des partis fédéraux ou municipaux.</t>
    </r>
  </si>
  <si>
    <r>
      <rPr>
        <vertAlign val="superscript"/>
        <sz val="10"/>
        <color theme="1"/>
        <rFont val="Arial"/>
        <family val="2"/>
      </rPr>
      <t>4</t>
    </r>
    <r>
      <rPr>
        <sz val="10"/>
        <color theme="1"/>
        <rFont val="Arial"/>
        <family val="2"/>
      </rPr>
      <t xml:space="preserve"> Aux États-Unis, en tant que banque à charte d’État, la Banque CIBC verse des contributions à des candidats et à des comités politiques d’État et locaux, sous réserve des limites fixées par chaque territoire. Notre entreprise a également un Comité d’action politique inscrit auprès de la Commission électorale fédérale. Le Comité d’action politique de la Banque CIBC est entièrement pris en charge par les cotisations volontaires des employés. Celles-ci sont déclarées à la Commission électorale fédérale et aux commissions électorales d’État ou locales pertinentes, et communiquées au public. </t>
    </r>
  </si>
  <si>
    <r>
      <rPr>
        <vertAlign val="superscript"/>
        <sz val="10"/>
        <color theme="1"/>
        <rFont val="Arial"/>
        <family val="2"/>
      </rPr>
      <t xml:space="preserve">5 </t>
    </r>
    <r>
      <rPr>
        <sz val="10"/>
        <color theme="1"/>
        <rFont val="Arial"/>
        <family val="2"/>
      </rPr>
      <t>Les montants des contributions aux États-Unis ont été retraités.</t>
    </r>
  </si>
  <si>
    <r>
      <rPr>
        <vertAlign val="superscript"/>
        <sz val="10"/>
        <color theme="1"/>
        <rFont val="Trebuchet MS"/>
        <family val="2"/>
      </rPr>
      <t>6</t>
    </r>
    <r>
      <rPr>
        <sz val="10"/>
        <color theme="1"/>
        <rFont val="Trebuchet MS"/>
        <family val="2"/>
      </rPr>
      <t> Cette mesure comprend les taxes de vente (taxe sur les produits et services [TPS], taxe de vente harmonisée [TVH] et taxe de vente provinciale [TVP]).</t>
    </r>
  </si>
  <si>
    <r>
      <t>Biens et services achetés au Canada</t>
    </r>
    <r>
      <rPr>
        <b/>
        <vertAlign val="superscript"/>
        <sz val="10"/>
        <color rgb="FF000000"/>
        <rFont val="Trebuchet MS"/>
        <family val="2"/>
      </rPr>
      <t>6</t>
    </r>
  </si>
  <si>
    <t xml:space="preserve">Unités </t>
  </si>
  <si>
    <t>Les tableaux de données ESG ont été mis à jour le 31 mars 2022.</t>
  </si>
  <si>
    <r>
      <rPr>
        <vertAlign val="superscript"/>
        <sz val="10"/>
        <color rgb="FF000000"/>
        <rFont val="Trebuchet MS"/>
        <family val="2"/>
      </rPr>
      <t>5</t>
    </r>
    <r>
      <rPr>
        <sz val="10"/>
        <color rgb="FF000000"/>
        <rFont val="Trebuchet MS"/>
        <family val="2"/>
      </rPr>
      <t> En 2021, la mesure de rendement liée à la protection des renseignements personnels a été révisée pour plutôt indiquer le nombre de lacunes en cette matière constatées par des organismes de réglementation à l’égard de la Banque CIBC et qui n’ont pas été corrigées. Les données déclarées pour 2020 et 2019 ci-dessus ont été retraitées pour tenir compte de cette mesure révisée.</t>
    </r>
  </si>
  <si>
    <r>
      <rPr>
        <vertAlign val="superscript"/>
        <sz val="10"/>
        <color theme="1"/>
        <rFont val="Trebuchet MS"/>
        <family val="2"/>
      </rPr>
      <t>7</t>
    </r>
    <r>
      <rPr>
        <sz val="10"/>
        <color theme="1"/>
        <rFont val="Trebuchet MS"/>
        <family val="2"/>
      </rPr>
      <t xml:space="preserve"> Le taux d’absentéisme de la Banque CIBC correspond au nombre total de jours de congé de maladie consignés dans Workday (un système de gestion financière et de gestion du capital humain), divisé par le nombre d’employés permanents au travail et en congés payés, multiplié par 250 (le nombre normal de jours de travail par année). Ce taux tient compte des jours de congé de maladie pour cause de maladie mineure ou de blessure mineure au travail, mais non des congés d’invalidité de courte durée. </t>
    </r>
  </si>
  <si>
    <r>
      <rPr>
        <vertAlign val="superscript"/>
        <sz val="10"/>
        <color theme="1"/>
        <rFont val="Trebuchet MS"/>
        <family val="2"/>
      </rPr>
      <t>13</t>
    </r>
    <r>
      <rPr>
        <sz val="10"/>
        <color theme="1"/>
        <rFont val="Trebuchet MS"/>
        <family val="2"/>
      </rPr>
      <t xml:space="preserve"> Les blessures mineures sont des blessures traitées en milieu de travail (au besoin) sans absence, sauf pour la journée de la blessure. </t>
    </r>
  </si>
  <si>
    <r>
      <rPr>
        <vertAlign val="superscript"/>
        <sz val="10"/>
        <color theme="1"/>
        <rFont val="Trebuchet MS"/>
        <family val="2"/>
      </rPr>
      <t>14</t>
    </r>
    <r>
      <rPr>
        <sz val="10"/>
        <color theme="1"/>
        <rFont val="Trebuchet MS"/>
        <family val="2"/>
      </rPr>
      <t xml:space="preserve"> Les blessures invalidantes sont des blessures suivies d’une absence du travail durant un ou plusieurs jours, en plus de la journée de la blessure. </t>
    </r>
  </si>
  <si>
    <t>1,3 % </t>
  </si>
  <si>
    <t>1,8 %  </t>
  </si>
  <si>
    <t>1,3 %  </t>
  </si>
  <si>
    <r>
      <t>41 $</t>
    </r>
    <r>
      <rPr>
        <vertAlign val="superscript"/>
        <sz val="10"/>
        <color theme="1"/>
        <rFont val="Trebuchet MS"/>
        <family val="2"/>
      </rPr>
      <t>11</t>
    </r>
  </si>
  <si>
    <r>
      <t>Catégorie d’émissions 1</t>
    </r>
    <r>
      <rPr>
        <vertAlign val="superscript"/>
        <sz val="10"/>
        <color theme="1"/>
        <rFont val="Trebuchet MS"/>
        <family val="2"/>
      </rPr>
      <t>3</t>
    </r>
  </si>
  <si>
    <r>
      <t>Catégorie d’émission 2 (fondées sur l’emplacement)</t>
    </r>
    <r>
      <rPr>
        <vertAlign val="superscript"/>
        <sz val="10"/>
        <color theme="1"/>
        <rFont val="Trebuchet MS"/>
        <family val="2"/>
      </rPr>
      <t>4</t>
    </r>
  </si>
  <si>
    <r>
      <t>Intensité des émissions de GES (par m</t>
    </r>
    <r>
      <rPr>
        <b/>
        <vertAlign val="superscript"/>
        <sz val="10"/>
        <color theme="1"/>
        <rFont val="Trebuchet MS"/>
        <family val="2"/>
      </rPr>
      <t>2</t>
    </r>
    <r>
      <rPr>
        <b/>
        <sz val="10"/>
        <color theme="1"/>
        <rFont val="Trebuchet MS"/>
        <family val="2"/>
      </rPr>
      <t>)</t>
    </r>
    <r>
      <rPr>
        <vertAlign val="superscript"/>
        <sz val="10"/>
        <color theme="1"/>
        <rFont val="Trebuchet MS"/>
        <family val="2"/>
      </rPr>
      <t>5</t>
    </r>
  </si>
  <si>
    <r>
      <t>Intensité des émissions de GES (par M$ de revenu)</t>
    </r>
    <r>
      <rPr>
        <vertAlign val="superscript"/>
        <sz val="10"/>
        <color theme="1"/>
        <rFont val="Trebuchet MS"/>
        <family val="2"/>
      </rPr>
      <t>5</t>
    </r>
  </si>
  <si>
    <r>
      <t>Catégorie d’émissions 3</t>
    </r>
    <r>
      <rPr>
        <vertAlign val="superscript"/>
        <sz val="10"/>
        <color theme="1"/>
        <rFont val="Trebuchet MS"/>
        <family val="2"/>
      </rPr>
      <t>8</t>
    </r>
  </si>
  <si>
    <r>
      <t>Consommation interne de papier (Canada et États-Unis)</t>
    </r>
    <r>
      <rPr>
        <vertAlign val="superscript"/>
        <sz val="10"/>
        <color theme="1"/>
        <rFont val="Trebuchet MS"/>
        <family val="2"/>
      </rPr>
      <t>9</t>
    </r>
  </si>
  <si>
    <r>
      <t>Déplacements professionnels</t>
    </r>
    <r>
      <rPr>
        <vertAlign val="superscript"/>
        <sz val="10"/>
        <color theme="1"/>
        <rFont val="Trebuchet MS"/>
        <family val="2"/>
      </rPr>
      <t>10</t>
    </r>
  </si>
  <si>
    <r>
      <t>Déplacements en automobile</t>
    </r>
    <r>
      <rPr>
        <vertAlign val="superscript"/>
        <sz val="10"/>
        <color theme="1"/>
        <rFont val="Trebuchet MS"/>
        <family val="2"/>
      </rPr>
      <t>13</t>
    </r>
  </si>
  <si>
    <r>
      <t>Distance parcourue (en km)</t>
    </r>
    <r>
      <rPr>
        <vertAlign val="superscript"/>
        <sz val="10"/>
        <color theme="1"/>
        <rFont val="Trebuchet MS"/>
        <family val="2"/>
      </rPr>
      <t>14</t>
    </r>
  </si>
  <si>
    <r>
      <t>Déchets électroniques détournés des sites d’enfouissement (recyclage, réutilisation et dons)</t>
    </r>
    <r>
      <rPr>
        <vertAlign val="superscript"/>
        <sz val="10"/>
        <color theme="1"/>
        <rFont val="Trebuchet MS"/>
        <family val="2"/>
      </rPr>
      <t>15</t>
    </r>
  </si>
  <si>
    <r>
      <t>% de déchets électroniques détournés des sites d’enfouissements</t>
    </r>
    <r>
      <rPr>
        <vertAlign val="superscript"/>
        <sz val="10"/>
        <color theme="1"/>
        <rFont val="Trebuchet MS"/>
        <family val="2"/>
      </rPr>
      <t>16</t>
    </r>
  </si>
  <si>
    <r>
      <t>Consommation d’eau</t>
    </r>
    <r>
      <rPr>
        <vertAlign val="superscript"/>
        <sz val="10"/>
        <color theme="1"/>
        <rFont val="Trebuchet MS"/>
        <family val="2"/>
      </rPr>
      <t>17</t>
    </r>
  </si>
  <si>
    <r>
      <t>Papier par type</t>
    </r>
    <r>
      <rPr>
        <vertAlign val="superscript"/>
        <sz val="10"/>
        <color theme="1"/>
        <rFont val="Trebuchet MS"/>
        <family val="2"/>
      </rPr>
      <t>18</t>
    </r>
  </si>
  <si>
    <r>
      <t>Papeterie de bureau</t>
    </r>
    <r>
      <rPr>
        <vertAlign val="superscript"/>
        <sz val="10"/>
        <color theme="1"/>
        <rFont val="Trebuchet MS"/>
        <family val="2"/>
      </rPr>
      <t>19</t>
    </r>
  </si>
  <si>
    <r>
      <t>% du total certifié par le Forest Stewardship Council (FSC)</t>
    </r>
    <r>
      <rPr>
        <vertAlign val="superscript"/>
        <sz val="10"/>
        <color theme="1"/>
        <rFont val="Trebuchet MS"/>
        <family val="2"/>
      </rPr>
      <t>18,19,20</t>
    </r>
  </si>
  <si>
    <r>
      <t>Lieux de travail certifiés LEED (2007-2018)</t>
    </r>
    <r>
      <rPr>
        <vertAlign val="superscript"/>
        <sz val="10"/>
        <color theme="1"/>
        <rFont val="Trebuchet MS"/>
        <family val="2"/>
      </rPr>
      <t>21</t>
    </r>
  </si>
  <si>
    <r>
      <t>Nombre de clients inscrits aux services bancaires numériques</t>
    </r>
    <r>
      <rPr>
        <vertAlign val="superscript"/>
        <sz val="10"/>
        <color theme="1"/>
        <rFont val="Trebuchet MS"/>
        <family val="2"/>
      </rPr>
      <t>22</t>
    </r>
  </si>
  <si>
    <r>
      <t>Progrès vers l’objectif de 300 G$ sur 12 ans (année de référence 2018)</t>
    </r>
    <r>
      <rPr>
        <vertAlign val="superscript"/>
        <sz val="10"/>
        <color theme="1"/>
        <rFont val="Trebuchet MS"/>
        <family val="2"/>
      </rPr>
      <t>24</t>
    </r>
  </si>
  <si>
    <r>
      <t>CIBC Wood Gundy</t>
    </r>
    <r>
      <rPr>
        <vertAlign val="superscript"/>
        <sz val="10"/>
        <color theme="1"/>
        <rFont val="Trebuchet MS"/>
        <family val="2"/>
      </rPr>
      <t>27,31</t>
    </r>
  </si>
  <si>
    <r>
      <t>Services Investisseurs CIBC inc.</t>
    </r>
    <r>
      <rPr>
        <vertAlign val="superscript"/>
        <sz val="10"/>
        <color theme="1"/>
        <rFont val="Trebuchet MS"/>
        <family val="2"/>
      </rPr>
      <t>27,29,31</t>
    </r>
  </si>
  <si>
    <r>
      <t>Gestion d’actifs CIBC</t>
    </r>
    <r>
      <rPr>
        <vertAlign val="superscript"/>
        <sz val="10"/>
        <color theme="1"/>
        <rFont val="Trebuchet MS"/>
        <family val="2"/>
      </rPr>
      <t>28,32</t>
    </r>
  </si>
  <si>
    <r>
      <t>Gestion privée de patrimoine CIBC aux États-Unis</t>
    </r>
    <r>
      <rPr>
        <vertAlign val="superscript"/>
        <sz val="10"/>
        <color theme="1"/>
        <rFont val="Trebuchet MS"/>
        <family val="2"/>
      </rPr>
      <t>30,32</t>
    </r>
  </si>
  <si>
    <r>
      <rPr>
        <vertAlign val="superscript"/>
        <sz val="10"/>
        <color rgb="FF000000"/>
        <rFont val="Trebuchet MS"/>
        <family val="2"/>
      </rPr>
      <t>2</t>
    </r>
    <r>
      <rPr>
        <sz val="10"/>
        <color rgb="FF000000"/>
        <rFont val="Trebuchet MS"/>
        <family val="2"/>
      </rPr>
      <t xml:space="preserve"> Étant donné l’importante augmentation des activités de la Banque CIBC aux États-Unis par suite de l’acquisition de PrivateBancorp, Inc. en 2017, les données sur les émissions de GES (catégories 1 et 2) déclarées pour 2018 à 2021 englobent les données annuelles de toutes nos activités au Canada et aux États-Unis. Les données sur les émissions de GES pour 2017 et 2016 portent uniquement sur nos activités au Canada. Les données sur les émissions de GES déclarées pour 2018 à 2021 se rapportent à plus de 99 % de notre surface utile occupée totale.  Les données pour 2016 et 2017 se rapportent à 97 % de notre surface utile occupée totale. Les données comprennent des estimations lorsque les données réelles ne sont pas disponibles. </t>
    </r>
  </si>
  <si>
    <r>
      <t>34,9 $</t>
    </r>
    <r>
      <rPr>
        <b/>
        <vertAlign val="superscript"/>
        <sz val="10"/>
        <color theme="1"/>
        <rFont val="Arial"/>
        <family val="2"/>
      </rPr>
      <t>23</t>
    </r>
  </si>
  <si>
    <r>
      <t>90 %</t>
    </r>
    <r>
      <rPr>
        <vertAlign val="superscript"/>
        <sz val="10"/>
        <color theme="1"/>
        <rFont val="Times New Roman"/>
        <family val="1"/>
      </rPr>
      <t>Ϯ</t>
    </r>
  </si>
  <si>
    <r>
      <t>89 %</t>
    </r>
    <r>
      <rPr>
        <vertAlign val="superscript"/>
        <sz val="10"/>
        <color theme="1"/>
        <rFont val="Times New Roman"/>
        <family val="1"/>
      </rPr>
      <t>Ϯ</t>
    </r>
  </si>
  <si>
    <t>89 %</t>
  </si>
  <si>
    <t>88 %</t>
  </si>
  <si>
    <t>1,2 %  </t>
  </si>
  <si>
    <t>12,1 %  </t>
  </si>
  <si>
    <t>11,7 %  </t>
  </si>
  <si>
    <t>10,4 %  </t>
  </si>
  <si>
    <t>17,7 %  </t>
  </si>
  <si>
    <t>76 % </t>
  </si>
  <si>
    <t>77 % </t>
  </si>
  <si>
    <t>75 % </t>
  </si>
  <si>
    <t>74 % </t>
  </si>
  <si>
    <t>70 % </t>
  </si>
  <si>
    <t>63 % </t>
  </si>
  <si>
    <t>55 %</t>
  </si>
  <si>
    <t>56 %</t>
  </si>
  <si>
    <t>57 %</t>
  </si>
  <si>
    <t>58 %</t>
  </si>
  <si>
    <t>31 %</t>
  </si>
  <si>
    <t>30 %</t>
  </si>
  <si>
    <t>98 % </t>
  </si>
  <si>
    <t>100 % </t>
  </si>
  <si>
    <t>3 %</t>
  </si>
  <si>
    <t>2 %</t>
  </si>
  <si>
    <t>40 %</t>
  </si>
  <si>
    <t>37 %</t>
  </si>
  <si>
    <t>33 %</t>
  </si>
  <si>
    <t>18 %</t>
  </si>
  <si>
    <t>13 %</t>
  </si>
  <si>
    <t>1 %</t>
  </si>
  <si>
    <t>40 % </t>
  </si>
  <si>
    <t>7 % </t>
  </si>
  <si>
    <t>6 % </t>
  </si>
  <si>
    <t>5 % </t>
  </si>
  <si>
    <t>50 %</t>
  </si>
  <si>
    <t>49 %</t>
  </si>
  <si>
    <t>46 %</t>
  </si>
  <si>
    <t>65 %</t>
  </si>
  <si>
    <t>66 %</t>
  </si>
  <si>
    <t>45 %</t>
  </si>
  <si>
    <t>36 %</t>
  </si>
  <si>
    <t>27 %</t>
  </si>
  <si>
    <t>51 %</t>
  </si>
  <si>
    <t>50 % </t>
  </si>
  <si>
    <t>40 % </t>
  </si>
  <si>
    <t>47 % </t>
  </si>
  <si>
    <t>44 % </t>
  </si>
  <si>
    <t>41 % </t>
  </si>
  <si>
    <t>35 % </t>
  </si>
  <si>
    <t>S. 0.</t>
  </si>
  <si>
    <r>
      <rPr>
        <vertAlign val="superscript"/>
        <sz val="10"/>
        <color theme="1"/>
        <rFont val="Trebuchet MS"/>
        <family val="2"/>
      </rPr>
      <t>(Ϯ)</t>
    </r>
    <r>
      <rPr>
        <sz val="10"/>
        <color theme="1"/>
        <rFont val="Trebuchet MS"/>
        <family val="2"/>
      </rPr>
      <t> Assurance limitée. Nos lettres d’assurance peuvent être consultées dans notre bibliothèque liée aux facteurs ESG, sur notre site Web.</t>
    </r>
  </si>
  <si>
    <t xml:space="preserve">Environnement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</si>
</sst>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44" formatCode="_(&quot;$&quot;* #,##0.00_);_(&quot;$&quot;* \(#,##0.00\);_(&quot;$&quot;* &quot;-&quot;??_);_(@_)"/>
    <numFmt numFmtId="43" formatCode="_(* #,##0.00_);_(* \(#,##0.00\);_(* &quot;-&quot;??_);_(@_)"/>
    <numFmt numFmtId="164" formatCode="#,##0\ &quot;$&quot;_);[Red]\(#,##0\ &quot;$&quot;\)"/>
    <numFmt numFmtId="165" formatCode="_(* #,##0_);_(* \(#,##0\);_(* &quot;-&quot;??_);_(@_)"/>
    <numFmt numFmtId="166" formatCode="0.0%"/>
    <numFmt numFmtId="167" formatCode="0.0"/>
    <numFmt numFmtId="168" formatCode="&quot;$&quot;#,##0.0"/>
    <numFmt numFmtId="169" formatCode="#,##0.0"/>
    <numFmt numFmtId="170" formatCode="_(* #,##0.0_);_(* \(#,##0.0\);_(* &quot;-&quot;??_);_(@_)"/>
    <numFmt numFmtId="171" formatCode="#,##0&quot;(Ϯ)&quot;"/>
    <numFmt numFmtId="172" formatCode="#,##0.0\ &quot;$&quot;_);[Red]\(#,##0.0\ &quot;$&quot;\)"/>
    <numFmt numFmtId="173" formatCode="&quot;$&quot;#,##0"/>
    <numFmt numFmtId="174" formatCode="#,##0\ &quot;$&quot;"/>
    <numFmt numFmtId="175" formatCode="#,##0.0\ &quot;$&quot;"/>
    <numFmt numFmtId="176" formatCode="_ * #,##0_)\ [$$-C0C]_ ;_ * \(#,##0\)\ [$$-C0C]_ ;_ * &quot;-&quot;_)\ [$$-C0C]_ ;_ @_ "/>
    <numFmt numFmtId="177" formatCode="_ * #,##0.0_)\ [$$-C0C]_ ;_ * \(#,##0.0\)\ [$$-C0C]_ ;_ * &quot;-&quot;?_)\ [$$-C0C]_ ;_ @_ "/>
  </numFmts>
  <fonts count="79">
    <font>
      <sz val="10"/>
      <color theme="1"/>
      <name val="Trebuchet MS"/>
      <family val="2"/>
    </font>
    <font>
      <sz val="11"/>
      <color theme="1"/>
      <name val="Arial"/>
      <family val="2"/>
    </font>
    <font>
      <sz val="10"/>
      <color theme="1"/>
      <name val="Trebuchet MS"/>
      <family val="2"/>
    </font>
    <font>
      <b/>
      <sz val="11"/>
      <color theme="1"/>
      <name val="Calibri"/>
      <family val="2"/>
      <scheme val="minor"/>
    </font>
    <font>
      <sz val="10.5"/>
      <color theme="1"/>
      <name val="Arial"/>
      <family val="2"/>
    </font>
    <font>
      <sz val="11"/>
      <color rgb="FF333333"/>
      <name val="Calibri"/>
      <family val="2"/>
      <scheme val="minor"/>
    </font>
    <font>
      <b/>
      <sz val="10"/>
      <color theme="1"/>
      <name val="Trebuchet MS"/>
      <family val="2"/>
    </font>
    <font>
      <vertAlign val="superscript"/>
      <sz val="10"/>
      <color theme="1"/>
      <name val="Trebuchet MS"/>
      <family val="2"/>
    </font>
    <font>
      <b/>
      <sz val="11"/>
      <color theme="1"/>
      <name val="Trebuchet MS"/>
      <family val="2"/>
    </font>
    <font>
      <sz val="12"/>
      <color theme="1"/>
      <name val="Trebuchet MS"/>
      <family val="2"/>
    </font>
    <font>
      <b/>
      <sz val="14"/>
      <color theme="1"/>
      <name val="Trebuchet MS"/>
      <family val="2"/>
    </font>
    <font>
      <sz val="14"/>
      <color theme="1"/>
      <name val="Trebuchet MS"/>
      <family val="2"/>
    </font>
    <font>
      <b/>
      <sz val="12"/>
      <color rgb="FFC00000"/>
      <name val="Trebuchet MS"/>
      <family val="2"/>
    </font>
    <font>
      <b/>
      <vertAlign val="superscript"/>
      <sz val="12"/>
      <color rgb="FFC00000"/>
      <name val="Trebuchet MS"/>
      <family val="2"/>
    </font>
    <font>
      <b/>
      <vertAlign val="superscript"/>
      <sz val="10"/>
      <color theme="1"/>
      <name val="Trebuchet MS"/>
      <family val="2"/>
    </font>
    <font>
      <b/>
      <sz val="10"/>
      <name val="Trebuchet MS"/>
      <family val="2"/>
    </font>
    <font>
      <sz val="12"/>
      <color rgb="FFC00000"/>
      <name val="Trebuchet MS"/>
      <family val="2"/>
    </font>
    <font>
      <b/>
      <sz val="26"/>
      <color theme="1"/>
      <name val="Trebuchet MS"/>
      <family val="2"/>
    </font>
    <font>
      <b/>
      <sz val="10"/>
      <color theme="1"/>
      <name val="Calibri"/>
      <family val="2"/>
      <scheme val="minor"/>
    </font>
    <font>
      <sz val="10"/>
      <color rgb="FF333333"/>
      <name val="Calibri"/>
      <family val="2"/>
      <scheme val="minor"/>
    </font>
    <font>
      <sz val="10"/>
      <color theme="1"/>
      <name val="Calibri"/>
      <family val="2"/>
      <scheme val="minor"/>
    </font>
    <font>
      <sz val="10"/>
      <name val="Trebuchet MS"/>
      <family val="2"/>
    </font>
    <font>
      <b/>
      <sz val="11"/>
      <name val="Calibri"/>
      <family val="2"/>
      <scheme val="minor"/>
    </font>
    <font>
      <sz val="11"/>
      <name val="Calibri"/>
      <family val="2"/>
      <scheme val="minor"/>
    </font>
    <font>
      <sz val="10.5"/>
      <name val="Arial"/>
      <family val="2"/>
    </font>
    <font>
      <vertAlign val="subscript"/>
      <sz val="10"/>
      <color theme="1"/>
      <name val="Trebuchet MS"/>
      <family val="2"/>
    </font>
    <font>
      <b/>
      <vertAlign val="subscript"/>
      <sz val="10"/>
      <color theme="1"/>
      <name val="Trebuchet MS"/>
      <family val="2"/>
    </font>
    <font>
      <sz val="8"/>
      <color theme="1"/>
      <name val="Trebuchet MS"/>
      <family val="2"/>
    </font>
    <font>
      <sz val="10"/>
      <color rgb="FF000000"/>
      <name val="Avenir Next"/>
    </font>
    <font>
      <sz val="10"/>
      <color theme="1"/>
      <name val="Trebuchet MS"/>
      <family val="1"/>
    </font>
    <font>
      <sz val="11"/>
      <color theme="1"/>
      <name val="Trebuchet MS"/>
      <family val="2"/>
    </font>
    <font>
      <sz val="11"/>
      <color theme="1"/>
      <name val="Calibri"/>
      <family val="2"/>
    </font>
    <font>
      <b/>
      <sz val="11"/>
      <color theme="1"/>
      <name val="Calibri"/>
      <family val="2"/>
    </font>
    <font>
      <sz val="10"/>
      <name val="Arial"/>
      <family val="2"/>
    </font>
    <font>
      <sz val="11"/>
      <color theme="1"/>
      <name val="Calibri"/>
      <family val="2"/>
      <scheme val="minor"/>
    </font>
    <font>
      <sz val="10"/>
      <name val="Arial"/>
      <family val="2"/>
    </font>
    <font>
      <sz val="11"/>
      <color indexed="8"/>
      <name val="Calibri"/>
      <family val="2"/>
    </font>
    <font>
      <sz val="10"/>
      <color rgb="FF9C0006"/>
      <name val="Arial"/>
      <family val="2"/>
    </font>
    <font>
      <sz val="10"/>
      <color rgb="FF006100"/>
      <name val="Arial"/>
      <family val="2"/>
    </font>
    <font>
      <sz val="11"/>
      <color rgb="FF006100"/>
      <name val="Calibri"/>
      <family val="2"/>
      <scheme val="minor"/>
    </font>
    <font>
      <sz val="10"/>
      <name val="Verdana"/>
      <family val="2"/>
    </font>
    <font>
      <u/>
      <sz val="10"/>
      <color indexed="12"/>
      <name val="Verdana"/>
      <family val="2"/>
    </font>
    <font>
      <sz val="11"/>
      <color rgb="FF9C5700"/>
      <name val="Calibri"/>
      <family val="2"/>
      <scheme val="minor"/>
    </font>
    <font>
      <sz val="7"/>
      <color rgb="FF000000"/>
      <name val="Arial"/>
      <family val="2"/>
    </font>
    <font>
      <sz val="10"/>
      <name val="Arial"/>
      <charset val="1"/>
    </font>
    <font>
      <b/>
      <sz val="14"/>
      <color rgb="FF000000"/>
      <name val="Trebuchet MS"/>
      <family val="2"/>
    </font>
    <font>
      <sz val="10"/>
      <color rgb="FF000000"/>
      <name val="Trebuchet MS"/>
      <family val="2"/>
    </font>
    <font>
      <sz val="9"/>
      <color rgb="FF000000"/>
      <name val="Arial"/>
      <charset val="1"/>
    </font>
    <font>
      <sz val="9"/>
      <name val="Arial"/>
      <charset val="1"/>
    </font>
    <font>
      <sz val="10"/>
      <color theme="1"/>
      <name val="Trebuchet MS"/>
    </font>
    <font>
      <sz val="10"/>
      <name val="Trebuchet MS"/>
    </font>
    <font>
      <sz val="11"/>
      <color rgb="FF000000"/>
      <name val="Calibri"/>
      <family val="2"/>
      <charset val="1"/>
    </font>
    <font>
      <vertAlign val="superscript"/>
      <sz val="10"/>
      <color rgb="FF000000"/>
      <name val="Trebuchet MS"/>
      <family val="2"/>
    </font>
    <font>
      <sz val="9"/>
      <color rgb="FF000000"/>
      <name val="Arial"/>
      <family val="2"/>
      <charset val="1"/>
    </font>
    <font>
      <vertAlign val="superscript"/>
      <sz val="11"/>
      <color rgb="FF000000"/>
      <name val="Calibri"/>
      <family val="2"/>
      <charset val="1"/>
    </font>
    <font>
      <vertAlign val="superscript"/>
      <sz val="10"/>
      <color theme="1"/>
      <name val="Times New Roman"/>
      <family val="1"/>
    </font>
    <font>
      <vertAlign val="superscript"/>
      <sz val="9"/>
      <color rgb="FF000000"/>
      <name val="Arial"/>
      <family val="2"/>
      <charset val="1"/>
    </font>
    <font>
      <sz val="10"/>
      <color rgb="FF444444"/>
      <name val="Arial"/>
      <family val="2"/>
    </font>
    <font>
      <vertAlign val="superscript"/>
      <sz val="10"/>
      <color rgb="FF444444"/>
      <name val="Arial"/>
      <family val="2"/>
    </font>
    <font>
      <b/>
      <sz val="10"/>
      <color theme="1"/>
      <name val="Arial"/>
      <family val="2"/>
    </font>
    <font>
      <b/>
      <sz val="12"/>
      <color rgb="FFC00000"/>
      <name val="Arial"/>
      <family val="2"/>
    </font>
    <font>
      <b/>
      <sz val="14"/>
      <color theme="1"/>
      <name val="Arial"/>
      <family val="2"/>
    </font>
    <font>
      <b/>
      <sz val="10"/>
      <color rgb="FF000000"/>
      <name val="Trebuchet MS"/>
      <family val="2"/>
    </font>
    <font>
      <b/>
      <sz val="10"/>
      <color rgb="FF000000"/>
      <name val="Arial"/>
      <family val="2"/>
    </font>
    <font>
      <b/>
      <vertAlign val="superscript"/>
      <sz val="10"/>
      <color rgb="FF000000"/>
      <name val="Trebuchet MS"/>
      <family val="2"/>
    </font>
    <font>
      <sz val="10"/>
      <color rgb="FF444444"/>
      <name val="Trebuchet MS"/>
      <family val="2"/>
    </font>
    <font>
      <sz val="10"/>
      <color theme="1"/>
      <name val="Arial"/>
      <family val="2"/>
    </font>
    <font>
      <b/>
      <sz val="12"/>
      <color theme="1"/>
      <name val="Arial"/>
      <family val="2"/>
    </font>
    <font>
      <i/>
      <sz val="11"/>
      <color theme="1"/>
      <name val="Arial"/>
      <family val="2"/>
    </font>
    <font>
      <vertAlign val="superscript"/>
      <sz val="10"/>
      <color theme="1"/>
      <name val="Arial"/>
      <family val="2"/>
    </font>
    <font>
      <vertAlign val="superscript"/>
      <sz val="10"/>
      <name val="Trebuchet MS"/>
      <family val="2"/>
    </font>
    <font>
      <b/>
      <vertAlign val="superscript"/>
      <sz val="12"/>
      <name val="Trebuchet MS"/>
      <family val="2"/>
    </font>
    <font>
      <b/>
      <vertAlign val="superscript"/>
      <sz val="12"/>
      <color theme="1"/>
      <name val="Trebuchet MS"/>
      <family val="2"/>
    </font>
    <font>
      <b/>
      <vertAlign val="superscript"/>
      <sz val="10"/>
      <color rgb="FF000000"/>
      <name val="Arial"/>
      <family val="2"/>
    </font>
    <font>
      <b/>
      <vertAlign val="superscript"/>
      <sz val="10"/>
      <name val="Arial"/>
      <family val="2"/>
    </font>
    <font>
      <b/>
      <vertAlign val="superscript"/>
      <sz val="10"/>
      <color theme="1"/>
      <name val="Arial"/>
      <family val="2"/>
    </font>
    <font>
      <sz val="9"/>
      <name val="Arial"/>
      <family val="2"/>
    </font>
    <font>
      <sz val="9"/>
      <color rgb="FF000000"/>
      <name val="Arial"/>
      <family val="2"/>
    </font>
    <font>
      <sz val="10"/>
      <color rgb="FF000000"/>
      <name val="Arial"/>
      <family val="2"/>
    </font>
  </fonts>
  <fills count="13">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9B9B"/>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DDEBF7"/>
        <bgColor indexed="64"/>
      </patternFill>
    </fill>
    <fill>
      <patternFill patternType="solid">
        <fgColor theme="0" tint="-0.249977111117893"/>
        <bgColor indexed="64"/>
      </patternFill>
    </fill>
    <fill>
      <patternFill patternType="solid">
        <fgColor theme="0" tint="-0.249977111117893"/>
        <bgColor rgb="FF000000"/>
      </patternFill>
    </fill>
  </fills>
  <borders count="42">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auto="1"/>
      </left>
      <right style="thin">
        <color auto="1"/>
      </right>
      <top style="thin">
        <color auto="1"/>
      </top>
      <bottom/>
      <diagonal/>
    </border>
    <border>
      <left/>
      <right style="thin">
        <color rgb="FF000000"/>
      </right>
      <top style="thin">
        <color auto="1"/>
      </top>
      <bottom style="thin">
        <color auto="1"/>
      </bottom>
      <diagonal/>
    </border>
    <border>
      <left style="thin">
        <color indexed="64"/>
      </left>
      <right style="thin">
        <color rgb="FF000000"/>
      </right>
      <top style="thin">
        <color indexed="64"/>
      </top>
      <bottom style="thin">
        <color indexed="64"/>
      </bottom>
      <diagonal/>
    </border>
    <border>
      <left style="thin">
        <color rgb="FF000000"/>
      </left>
      <right style="thin">
        <color auto="1"/>
      </right>
      <top style="thin">
        <color rgb="FF000000"/>
      </top>
      <bottom style="thin">
        <color auto="1"/>
      </bottom>
      <diagonal/>
    </border>
    <border>
      <left style="thin">
        <color rgb="FF000000"/>
      </left>
      <right/>
      <top style="thin">
        <color auto="1"/>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style="thin">
        <color rgb="FF000000"/>
      </left>
      <right style="thin">
        <color auto="1"/>
      </right>
      <top style="thin">
        <color auto="1"/>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auto="1"/>
      </right>
      <top style="thin">
        <color rgb="FF000000"/>
      </top>
      <bottom style="thin">
        <color rgb="FF000000"/>
      </bottom>
      <diagonal/>
    </border>
    <border>
      <left/>
      <right style="thin">
        <color auto="1"/>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auto="1"/>
      </right>
      <top/>
      <bottom style="thin">
        <color auto="1"/>
      </bottom>
      <diagonal/>
    </border>
    <border>
      <left/>
      <right style="thin">
        <color rgb="FF000000"/>
      </right>
      <top/>
      <bottom style="thin">
        <color auto="1"/>
      </bottom>
      <diagonal/>
    </border>
    <border>
      <left style="thin">
        <color rgb="FF000000"/>
      </left>
      <right style="thin">
        <color auto="1"/>
      </right>
      <top/>
      <bottom style="thin">
        <color rgb="FF000000"/>
      </bottom>
      <diagonal/>
    </border>
    <border>
      <left/>
      <right style="thin">
        <color auto="1"/>
      </right>
      <top/>
      <bottom style="thin">
        <color rgb="FF000000"/>
      </bottom>
      <diagonal/>
    </border>
    <border>
      <left/>
      <right style="thin">
        <color rgb="FF000000"/>
      </right>
      <top/>
      <bottom style="thin">
        <color rgb="FF000000"/>
      </bottom>
      <diagonal/>
    </border>
    <border>
      <left/>
      <right/>
      <top style="thin">
        <color auto="1"/>
      </top>
      <bottom/>
      <diagonal/>
    </border>
  </borders>
  <cellStyleXfs count="29">
    <xf numFmtId="0" fontId="0" fillId="0" borderId="0"/>
    <xf numFmtId="43" fontId="2" fillId="0" borderId="0" applyFont="0" applyFill="0" applyBorder="0" applyAlignment="0" applyProtection="0"/>
    <xf numFmtId="9" fontId="2" fillId="0" borderId="0" applyFont="0" applyFill="0" applyBorder="0" applyAlignment="0" applyProtection="0"/>
    <xf numFmtId="0" fontId="33" fillId="0" borderId="0"/>
    <xf numFmtId="0" fontId="37" fillId="8" borderId="0" applyNumberFormat="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38" fillId="7" borderId="0" applyNumberFormat="0" applyBorder="0" applyAlignment="0" applyProtection="0"/>
    <xf numFmtId="0" fontId="39" fillId="7" borderId="0" applyNumberFormat="0" applyBorder="0" applyAlignment="0" applyProtection="0"/>
    <xf numFmtId="9" fontId="35" fillId="0" borderId="0" applyFont="0" applyFill="0" applyBorder="0" applyAlignment="0" applyProtection="0"/>
    <xf numFmtId="9" fontId="36" fillId="0" borderId="0" applyFont="0" applyFill="0" applyBorder="0" applyAlignment="0" applyProtection="0"/>
    <xf numFmtId="9" fontId="34" fillId="0" borderId="0" applyFont="0" applyFill="0" applyBorder="0" applyAlignment="0" applyProtection="0"/>
    <xf numFmtId="0" fontId="1" fillId="0" borderId="0"/>
    <xf numFmtId="0" fontId="1" fillId="0" borderId="0"/>
    <xf numFmtId="0" fontId="40" fillId="0" borderId="0"/>
    <xf numFmtId="43" fontId="40" fillId="0" borderId="0" applyFont="0" applyFill="0" applyBorder="0" applyAlignment="0" applyProtection="0"/>
    <xf numFmtId="9" fontId="40" fillId="0" borderId="0" applyFont="0" applyFill="0" applyBorder="0" applyAlignment="0" applyProtection="0"/>
    <xf numFmtId="0" fontId="41" fillId="0" borderId="0" applyNumberFormat="0" applyFill="0" applyBorder="0" applyAlignment="0" applyProtection="0">
      <alignment vertical="top"/>
      <protection locked="0"/>
    </xf>
    <xf numFmtId="0" fontId="42" fillId="9" borderId="0" applyNumberFormat="0" applyBorder="0" applyAlignment="0" applyProtection="0"/>
    <xf numFmtId="0" fontId="34" fillId="0" borderId="0"/>
    <xf numFmtId="43" fontId="34" fillId="0" borderId="0" applyFont="0" applyFill="0" applyBorder="0" applyAlignment="0" applyProtection="0"/>
    <xf numFmtId="0" fontId="40" fillId="0" borderId="0"/>
    <xf numFmtId="0" fontId="40" fillId="0" borderId="0"/>
    <xf numFmtId="0" fontId="34" fillId="0" borderId="0"/>
  </cellStyleXfs>
  <cellXfs count="395">
    <xf numFmtId="0" fontId="0" fillId="0" borderId="0" xfId="0"/>
    <xf numFmtId="0" fontId="0" fillId="0" borderId="0" xfId="0" applyAlignment="1">
      <alignment wrapText="1"/>
    </xf>
    <xf numFmtId="0" fontId="0" fillId="2" borderId="0" xfId="0" applyFill="1"/>
    <xf numFmtId="0" fontId="0" fillId="0" borderId="0" xfId="0"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5" fillId="0" borderId="0" xfId="0" applyFont="1" applyAlignment="1">
      <alignment horizontal="left" vertical="center" wrapText="1"/>
    </xf>
    <xf numFmtId="3" fontId="5" fillId="0" borderId="0" xfId="0" applyNumberFormat="1" applyFont="1" applyAlignment="1">
      <alignment horizontal="center" vertical="center" wrapText="1"/>
    </xf>
    <xf numFmtId="165" fontId="0" fillId="0" borderId="0" xfId="1" applyNumberFormat="1" applyFont="1" applyFill="1" applyBorder="1" applyAlignment="1">
      <alignment horizontal="center" vertical="center" wrapText="1"/>
    </xf>
    <xf numFmtId="0" fontId="0" fillId="0" borderId="0" xfId="0" applyAlignment="1">
      <alignment horizontal="right" vertical="center" wrapText="1"/>
    </xf>
    <xf numFmtId="0" fontId="5" fillId="0" borderId="0" xfId="0" applyFont="1" applyAlignment="1">
      <alignment horizontal="center" vertical="center" wrapText="1"/>
    </xf>
    <xf numFmtId="3"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9" fontId="5" fillId="0" borderId="0" xfId="0" applyNumberFormat="1" applyFont="1" applyAlignment="1">
      <alignment horizontal="center" vertical="center" wrapText="1"/>
    </xf>
    <xf numFmtId="0" fontId="0" fillId="2" borderId="0" xfId="0" applyFill="1" applyAlignment="1">
      <alignment vertical="center" wrapText="1"/>
    </xf>
    <xf numFmtId="0" fontId="6" fillId="0" borderId="0" xfId="0" applyFont="1" applyAlignment="1">
      <alignment vertical="center" wrapText="1"/>
    </xf>
    <xf numFmtId="0" fontId="8" fillId="2" borderId="0" xfId="0" applyFont="1" applyFill="1" applyAlignment="1">
      <alignment vertical="center" wrapText="1"/>
    </xf>
    <xf numFmtId="0" fontId="0" fillId="0" borderId="0" xfId="0" applyAlignment="1">
      <alignment horizontal="center"/>
    </xf>
    <xf numFmtId="0" fontId="0" fillId="0" borderId="0" xfId="0" applyAlignment="1">
      <alignment vertical="center"/>
    </xf>
    <xf numFmtId="0" fontId="16" fillId="0" borderId="0" xfId="0" applyFont="1" applyAlignment="1">
      <alignment vertical="center" wrapText="1"/>
    </xf>
    <xf numFmtId="0" fontId="19" fillId="0" borderId="0" xfId="0" applyFont="1" applyAlignment="1">
      <alignment horizontal="left" vertical="center" wrapText="1"/>
    </xf>
    <xf numFmtId="0" fontId="19" fillId="0" borderId="0" xfId="0" applyFont="1" applyAlignment="1">
      <alignment horizontal="center" vertical="center" wrapText="1"/>
    </xf>
    <xf numFmtId="0" fontId="18" fillId="0" borderId="0" xfId="0" applyFont="1" applyAlignment="1">
      <alignment vertical="center" wrapText="1"/>
    </xf>
    <xf numFmtId="0" fontId="11" fillId="0" borderId="0" xfId="0" applyFont="1" applyAlignment="1">
      <alignment vertical="center" wrapText="1"/>
    </xf>
    <xf numFmtId="0" fontId="0" fillId="0" borderId="2" xfId="0" applyBorder="1" applyAlignment="1">
      <alignment horizontal="center" vertical="center" wrapText="1"/>
    </xf>
    <xf numFmtId="0" fontId="6" fillId="4" borderId="2"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6" fillId="4" borderId="4" xfId="0" applyFont="1" applyFill="1" applyBorder="1" applyAlignment="1">
      <alignment horizontal="left" vertical="center" wrapText="1"/>
    </xf>
    <xf numFmtId="0" fontId="15" fillId="0" borderId="2" xfId="0" applyFont="1" applyBorder="1" applyAlignment="1">
      <alignment horizontal="left" vertical="center" wrapText="1"/>
    </xf>
    <xf numFmtId="0" fontId="6" fillId="2" borderId="2" xfId="0" applyFont="1" applyFill="1" applyBorder="1" applyAlignment="1">
      <alignment horizontal="left" vertical="center" wrapText="1"/>
    </xf>
    <xf numFmtId="168" fontId="0" fillId="0" borderId="2" xfId="0" applyNumberFormat="1" applyBorder="1" applyAlignment="1">
      <alignment horizontal="center" vertical="center" wrapText="1"/>
    </xf>
    <xf numFmtId="9" fontId="0" fillId="0" borderId="2" xfId="0" applyNumberFormat="1" applyBorder="1" applyAlignment="1">
      <alignment horizontal="center" vertical="center" wrapText="1"/>
    </xf>
    <xf numFmtId="0" fontId="11" fillId="0" borderId="0" xfId="0" applyFont="1" applyAlignment="1">
      <alignment horizontal="center" vertical="center" wrapText="1"/>
    </xf>
    <xf numFmtId="3" fontId="0" fillId="0" borderId="2" xfId="1"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3" fontId="6" fillId="4" borderId="2" xfId="0" applyNumberFormat="1" applyFont="1" applyFill="1" applyBorder="1" applyAlignment="1">
      <alignment horizontal="left" vertical="center" wrapText="1"/>
    </xf>
    <xf numFmtId="3" fontId="0" fillId="0" borderId="2" xfId="0" applyNumberFormat="1" applyBorder="1" applyAlignment="1">
      <alignment horizontal="center" vertical="center" wrapText="1"/>
    </xf>
    <xf numFmtId="2" fontId="0" fillId="0" borderId="2" xfId="0" applyNumberFormat="1" applyBorder="1" applyAlignment="1">
      <alignment horizontal="center" vertical="center" wrapText="1"/>
    </xf>
    <xf numFmtId="9" fontId="6" fillId="0" borderId="2" xfId="0" applyNumberFormat="1" applyFont="1" applyBorder="1" applyAlignment="1">
      <alignment horizontal="center" vertical="center" wrapText="1"/>
    </xf>
    <xf numFmtId="0" fontId="6" fillId="0" borderId="2" xfId="0" applyFont="1" applyBorder="1" applyAlignment="1">
      <alignment horizontal="left" vertical="center" wrapText="1"/>
    </xf>
    <xf numFmtId="0" fontId="6" fillId="5" borderId="2" xfId="0" applyFont="1" applyFill="1" applyBorder="1" applyAlignment="1">
      <alignment horizontal="left" vertical="center" wrapText="1"/>
    </xf>
    <xf numFmtId="3" fontId="6" fillId="2" borderId="2" xfId="0" applyNumberFormat="1" applyFont="1" applyFill="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xf>
    <xf numFmtId="0" fontId="3" fillId="0" borderId="0" xfId="0" applyFont="1" applyAlignment="1">
      <alignment horizontal="right" vertical="center" wrapText="1"/>
    </xf>
    <xf numFmtId="0" fontId="0" fillId="2" borderId="2" xfId="0" applyFill="1" applyBorder="1" applyAlignment="1">
      <alignment horizontal="center" vertical="center" wrapText="1"/>
    </xf>
    <xf numFmtId="3" fontId="0" fillId="2" borderId="2" xfId="0" applyNumberFormat="1" applyFill="1" applyBorder="1" applyAlignment="1">
      <alignment horizontal="center" vertical="center" wrapText="1"/>
    </xf>
    <xf numFmtId="0" fontId="6" fillId="2" borderId="2" xfId="0" applyFont="1" applyFill="1" applyBorder="1" applyAlignment="1">
      <alignment horizontal="center" vertical="center" wrapText="1"/>
    </xf>
    <xf numFmtId="169" fontId="6" fillId="0" borderId="2" xfId="0" applyNumberFormat="1" applyFont="1" applyBorder="1" applyAlignment="1">
      <alignment horizontal="center" vertical="center" wrapText="1"/>
    </xf>
    <xf numFmtId="2" fontId="0" fillId="2" borderId="2" xfId="0" applyNumberFormat="1" applyFill="1" applyBorder="1" applyAlignment="1">
      <alignment horizontal="center" vertical="center" wrapText="1"/>
    </xf>
    <xf numFmtId="2" fontId="4" fillId="0" borderId="0" xfId="0" applyNumberFormat="1" applyFont="1" applyAlignment="1">
      <alignment vertical="center" wrapText="1"/>
    </xf>
    <xf numFmtId="0" fontId="18" fillId="2" borderId="0" xfId="0" applyFont="1" applyFill="1" applyAlignment="1">
      <alignment horizontal="right" vertical="center" wrapText="1"/>
    </xf>
    <xf numFmtId="0" fontId="0" fillId="2" borderId="0" xfId="0" applyFill="1" applyAlignment="1">
      <alignment horizontal="right" vertical="center" wrapText="1"/>
    </xf>
    <xf numFmtId="43" fontId="0" fillId="2" borderId="0" xfId="1" applyFont="1" applyFill="1" applyBorder="1" applyAlignment="1">
      <alignment horizontal="right" vertical="center" wrapText="1"/>
    </xf>
    <xf numFmtId="3" fontId="0" fillId="2" borderId="0" xfId="0" applyNumberFormat="1" applyFill="1" applyAlignment="1">
      <alignment horizontal="right" vertical="center" wrapText="1"/>
    </xf>
    <xf numFmtId="165" fontId="0" fillId="0" borderId="0" xfId="1" applyNumberFormat="1" applyFont="1" applyFill="1" applyBorder="1" applyAlignment="1">
      <alignment vertical="center" wrapText="1"/>
    </xf>
    <xf numFmtId="3" fontId="0" fillId="0" borderId="0" xfId="0" applyNumberFormat="1" applyAlignment="1" applyProtection="1">
      <alignment vertical="center" wrapText="1"/>
      <protection locked="0"/>
    </xf>
    <xf numFmtId="3" fontId="6" fillId="4" borderId="2" xfId="0" applyNumberFormat="1" applyFont="1" applyFill="1" applyBorder="1" applyAlignment="1">
      <alignment horizontal="center" vertical="center" wrapText="1"/>
    </xf>
    <xf numFmtId="0" fontId="18" fillId="0" borderId="0" xfId="0" applyFont="1" applyAlignment="1">
      <alignment horizontal="right" vertical="center" wrapText="1"/>
    </xf>
    <xf numFmtId="3" fontId="0" fillId="0" borderId="0" xfId="0" applyNumberFormat="1" applyAlignment="1">
      <alignment horizontal="right" vertical="center" wrapText="1"/>
    </xf>
    <xf numFmtId="0" fontId="0" fillId="5" borderId="2" xfId="0" applyFill="1" applyBorder="1" applyAlignment="1">
      <alignment horizontal="center" vertical="center" wrapText="1"/>
    </xf>
    <xf numFmtId="3" fontId="0" fillId="5" borderId="2" xfId="0" applyNumberFormat="1" applyFill="1" applyBorder="1" applyAlignment="1">
      <alignment horizontal="center" vertical="center" wrapText="1"/>
    </xf>
    <xf numFmtId="167" fontId="0" fillId="0" borderId="2" xfId="0" applyNumberFormat="1" applyBorder="1" applyAlignment="1">
      <alignment horizontal="center" vertical="center" wrapText="1"/>
    </xf>
    <xf numFmtId="167" fontId="0" fillId="2" borderId="2" xfId="0" applyNumberFormat="1" applyFill="1" applyBorder="1" applyAlignment="1">
      <alignment horizontal="center" vertical="center" wrapText="1"/>
    </xf>
    <xf numFmtId="0" fontId="20" fillId="2" borderId="0" xfId="0" applyFont="1" applyFill="1" applyAlignment="1">
      <alignment horizontal="right" vertical="center" wrapText="1"/>
    </xf>
    <xf numFmtId="3" fontId="20" fillId="2" borderId="0" xfId="0" applyNumberFormat="1" applyFont="1" applyFill="1" applyAlignment="1">
      <alignment horizontal="right" vertical="center" wrapText="1"/>
    </xf>
    <xf numFmtId="0" fontId="6" fillId="4" borderId="4" xfId="0" applyFont="1" applyFill="1" applyBorder="1" applyAlignment="1">
      <alignment horizontal="center" vertical="center" wrapText="1"/>
    </xf>
    <xf numFmtId="0" fontId="6" fillId="0" borderId="2" xfId="0" applyFont="1" applyBorder="1" applyAlignment="1">
      <alignment horizontal="center" vertical="center" wrapText="1"/>
    </xf>
    <xf numFmtId="167" fontId="6" fillId="0" borderId="2" xfId="0" applyNumberFormat="1" applyFont="1" applyBorder="1" applyAlignment="1">
      <alignment horizontal="center" vertical="center" wrapText="1"/>
    </xf>
    <xf numFmtId="165" fontId="0" fillId="0" borderId="0" xfId="1" applyNumberFormat="1" applyFont="1" applyFill="1" applyBorder="1" applyAlignment="1">
      <alignment horizontal="right" vertical="center" wrapText="1"/>
    </xf>
    <xf numFmtId="166" fontId="0" fillId="0" borderId="2" xfId="0" applyNumberFormat="1" applyBorder="1" applyAlignment="1">
      <alignment horizontal="center" vertical="center" wrapText="1"/>
    </xf>
    <xf numFmtId="166" fontId="0" fillId="2" borderId="2" xfId="0" applyNumberFormat="1" applyFill="1" applyBorder="1" applyAlignment="1">
      <alignment horizontal="center" vertical="center" wrapText="1"/>
    </xf>
    <xf numFmtId="167" fontId="0" fillId="0" borderId="2" xfId="1" applyNumberFormat="1" applyFont="1" applyFill="1" applyBorder="1" applyAlignment="1">
      <alignment horizontal="center" vertical="center" wrapText="1"/>
    </xf>
    <xf numFmtId="166" fontId="0" fillId="0" borderId="2" xfId="2" applyNumberFormat="1" applyFont="1" applyFill="1" applyBorder="1" applyAlignment="1">
      <alignment horizontal="center" vertical="center" wrapText="1"/>
    </xf>
    <xf numFmtId="166" fontId="6" fillId="0" borderId="2" xfId="0" applyNumberFormat="1" applyFont="1" applyBorder="1" applyAlignment="1">
      <alignment horizontal="center" vertical="center" wrapText="1"/>
    </xf>
    <xf numFmtId="0" fontId="6" fillId="0" borderId="0" xfId="0" applyFont="1" applyAlignment="1">
      <alignment horizontal="right" vertical="center" wrapText="1"/>
    </xf>
    <xf numFmtId="168" fontId="0" fillId="0" borderId="0" xfId="0" applyNumberFormat="1" applyAlignment="1">
      <alignment horizontal="center" vertical="center" wrapText="1"/>
    </xf>
    <xf numFmtId="0" fontId="0" fillId="4" borderId="2" xfId="0" applyFill="1" applyBorder="1" applyAlignment="1">
      <alignment horizontal="center" vertical="center" wrapText="1"/>
    </xf>
    <xf numFmtId="0" fontId="15" fillId="0" borderId="0" xfId="0" applyFont="1" applyAlignment="1">
      <alignment vertical="center"/>
    </xf>
    <xf numFmtId="0" fontId="21" fillId="0" borderId="0" xfId="0" applyFont="1" applyAlignment="1">
      <alignment vertical="center"/>
    </xf>
    <xf numFmtId="0" fontId="22" fillId="0" borderId="0" xfId="0" applyFont="1" applyAlignment="1">
      <alignment horizontal="center" vertical="center" wrapText="1"/>
    </xf>
    <xf numFmtId="0" fontId="21" fillId="0" borderId="0" xfId="0" applyFont="1"/>
    <xf numFmtId="0" fontId="21" fillId="0" borderId="0" xfId="0" applyFont="1" applyAlignment="1">
      <alignment vertical="center" wrapText="1"/>
    </xf>
    <xf numFmtId="0" fontId="22" fillId="0" borderId="0" xfId="0" applyFont="1" applyAlignment="1">
      <alignment horizontal="right" vertical="center"/>
    </xf>
    <xf numFmtId="0" fontId="22" fillId="0" borderId="0" xfId="0" applyFont="1" applyAlignment="1">
      <alignment vertical="center"/>
    </xf>
    <xf numFmtId="0" fontId="22" fillId="0" borderId="0" xfId="0" applyFont="1" applyAlignment="1">
      <alignment vertical="center" wrapText="1"/>
    </xf>
    <xf numFmtId="0" fontId="22" fillId="0" borderId="0" xfId="0" applyFont="1"/>
    <xf numFmtId="0" fontId="21" fillId="0" borderId="0" xfId="0" applyFont="1" applyAlignment="1">
      <alignment horizontal="left" vertical="center"/>
    </xf>
    <xf numFmtId="2" fontId="24" fillId="0" borderId="0" xfId="0" applyNumberFormat="1" applyFont="1" applyAlignment="1">
      <alignment vertical="center"/>
    </xf>
    <xf numFmtId="165" fontId="21" fillId="0" borderId="0" xfId="1" applyNumberFormat="1" applyFont="1" applyFill="1" applyBorder="1" applyAlignment="1">
      <alignment vertical="center"/>
    </xf>
    <xf numFmtId="3" fontId="21" fillId="0" borderId="0" xfId="0" applyNumberFormat="1" applyFont="1" applyAlignment="1">
      <alignment horizontal="right" vertical="center"/>
    </xf>
    <xf numFmtId="0" fontId="6" fillId="4" borderId="2" xfId="0" quotePrefix="1" applyFont="1" applyFill="1" applyBorder="1" applyAlignment="1">
      <alignment horizontal="center" vertical="center" wrapText="1"/>
    </xf>
    <xf numFmtId="0" fontId="0" fillId="0" borderId="0" xfId="0" applyAlignment="1">
      <alignment vertical="top"/>
    </xf>
    <xf numFmtId="0" fontId="6" fillId="0" borderId="0" xfId="0" applyFont="1" applyAlignment="1">
      <alignment vertical="center"/>
    </xf>
    <xf numFmtId="0" fontId="0" fillId="0" borderId="2" xfId="1" quotePrefix="1" applyNumberFormat="1" applyFont="1" applyFill="1" applyBorder="1" applyAlignment="1">
      <alignment horizontal="right" vertical="center"/>
    </xf>
    <xf numFmtId="0" fontId="0" fillId="0" borderId="2" xfId="0" applyBorder="1" applyAlignment="1">
      <alignment horizontal="right"/>
    </xf>
    <xf numFmtId="0" fontId="0" fillId="0" borderId="3" xfId="0" quotePrefix="1" applyBorder="1" applyAlignment="1">
      <alignment horizontal="right"/>
    </xf>
    <xf numFmtId="0" fontId="6" fillId="0" borderId="2" xfId="0" applyFont="1" applyBorder="1" applyAlignment="1">
      <alignment horizontal="left" vertical="center"/>
    </xf>
    <xf numFmtId="0" fontId="27" fillId="0" borderId="2" xfId="0" applyFont="1" applyBorder="1" applyAlignment="1">
      <alignment horizontal="center" vertical="center" wrapText="1"/>
    </xf>
    <xf numFmtId="0" fontId="0" fillId="0" borderId="2" xfId="0" applyBorder="1"/>
    <xf numFmtId="0" fontId="29" fillId="0" borderId="0" xfId="0" applyFont="1"/>
    <xf numFmtId="0" fontId="0" fillId="0" borderId="2" xfId="0" applyBorder="1" applyAlignment="1">
      <alignment wrapText="1"/>
    </xf>
    <xf numFmtId="0" fontId="6" fillId="0" borderId="2" xfId="0" applyFont="1" applyBorder="1"/>
    <xf numFmtId="0" fontId="30" fillId="0" borderId="0" xfId="0" applyFont="1" applyAlignment="1">
      <alignment vertical="top" wrapText="1"/>
    </xf>
    <xf numFmtId="0" fontId="0" fillId="0" borderId="2" xfId="0" applyBorder="1" applyAlignment="1">
      <alignment vertical="center" wrapText="1"/>
    </xf>
    <xf numFmtId="0" fontId="6" fillId="5" borderId="2" xfId="0" applyFont="1" applyFill="1" applyBorder="1" applyAlignment="1">
      <alignment vertical="center" wrapText="1"/>
    </xf>
    <xf numFmtId="0" fontId="6" fillId="5" borderId="5" xfId="0" applyFont="1" applyFill="1" applyBorder="1" applyAlignment="1">
      <alignment vertical="center" wrapText="1"/>
    </xf>
    <xf numFmtId="0" fontId="6" fillId="5" borderId="1" xfId="0" applyFont="1" applyFill="1" applyBorder="1" applyAlignment="1">
      <alignment vertical="center" wrapText="1"/>
    </xf>
    <xf numFmtId="0" fontId="0" fillId="0" borderId="3" xfId="0" applyBorder="1" applyAlignment="1">
      <alignment vertical="center" wrapText="1"/>
    </xf>
    <xf numFmtId="0" fontId="12" fillId="2" borderId="2" xfId="0" applyFont="1" applyFill="1" applyBorder="1" applyAlignment="1">
      <alignment vertical="center" wrapText="1"/>
    </xf>
    <xf numFmtId="6" fontId="12" fillId="2" borderId="2" xfId="0" applyNumberFormat="1" applyFont="1" applyFill="1" applyBorder="1" applyAlignment="1">
      <alignment vertical="center" wrapText="1"/>
    </xf>
    <xf numFmtId="0" fontId="12" fillId="2" borderId="5" xfId="0" applyFont="1" applyFill="1" applyBorder="1" applyAlignment="1">
      <alignment vertical="center" wrapText="1"/>
    </xf>
    <xf numFmtId="0" fontId="9" fillId="0" borderId="1" xfId="0" applyFont="1" applyBorder="1" applyAlignment="1">
      <alignment vertical="center" wrapText="1"/>
    </xf>
    <xf numFmtId="0" fontId="16" fillId="0" borderId="2" xfId="0" applyFont="1" applyBorder="1" applyAlignment="1">
      <alignment vertical="center" wrapText="1"/>
    </xf>
    <xf numFmtId="0" fontId="22" fillId="0" borderId="0" xfId="0" applyFont="1" applyAlignment="1">
      <alignment horizontal="center" vertical="center"/>
    </xf>
    <xf numFmtId="0" fontId="23" fillId="0" borderId="0" xfId="0" applyFont="1" applyAlignment="1">
      <alignment horizontal="left" vertical="center"/>
    </xf>
    <xf numFmtId="3" fontId="23" fillId="0" borderId="0" xfId="0" applyNumberFormat="1" applyFont="1" applyAlignment="1">
      <alignment horizontal="center" vertical="center"/>
    </xf>
    <xf numFmtId="165" fontId="21" fillId="0" borderId="0" xfId="1" applyNumberFormat="1" applyFont="1" applyFill="1" applyBorder="1" applyAlignment="1">
      <alignment horizontal="center" vertical="center"/>
    </xf>
    <xf numFmtId="0" fontId="21" fillId="0" borderId="0" xfId="0" applyFont="1" applyAlignment="1">
      <alignment horizontal="right" vertical="center"/>
    </xf>
    <xf numFmtId="4" fontId="23" fillId="0" borderId="0" xfId="0" applyNumberFormat="1" applyFont="1" applyAlignment="1">
      <alignment horizontal="center" vertical="center"/>
    </xf>
    <xf numFmtId="3" fontId="21" fillId="0" borderId="0" xfId="0" applyNumberFormat="1" applyFont="1" applyAlignment="1" applyProtection="1">
      <alignment vertical="top"/>
      <protection locked="0"/>
    </xf>
    <xf numFmtId="0" fontId="23" fillId="0" borderId="0" xfId="0" applyFont="1" applyAlignment="1">
      <alignment horizontal="center" vertical="center"/>
    </xf>
    <xf numFmtId="0" fontId="0" fillId="0" borderId="0" xfId="0" applyAlignment="1">
      <alignment horizontal="left" vertical="center"/>
    </xf>
    <xf numFmtId="0" fontId="6" fillId="4" borderId="5" xfId="0" applyFont="1" applyFill="1" applyBorder="1" applyAlignment="1">
      <alignment horizontal="center" vertical="center" wrapText="1"/>
    </xf>
    <xf numFmtId="0" fontId="6" fillId="4" borderId="5" xfId="0" applyFont="1" applyFill="1" applyBorder="1" applyAlignment="1">
      <alignment vertical="center" wrapText="1"/>
    </xf>
    <xf numFmtId="0" fontId="6" fillId="4" borderId="1" xfId="0" applyFont="1" applyFill="1" applyBorder="1" applyAlignment="1">
      <alignment vertical="center" wrapText="1"/>
    </xf>
    <xf numFmtId="0" fontId="6" fillId="4" borderId="3" xfId="0" applyFont="1" applyFill="1" applyBorder="1" applyAlignment="1">
      <alignment vertical="center" wrapText="1"/>
    </xf>
    <xf numFmtId="0" fontId="10" fillId="3" borderId="5" xfId="0" applyFont="1" applyFill="1" applyBorder="1" applyAlignment="1">
      <alignment vertical="center" wrapText="1"/>
    </xf>
    <xf numFmtId="0" fontId="10" fillId="3" borderId="1" xfId="0" applyFont="1" applyFill="1" applyBorder="1" applyAlignment="1">
      <alignment vertical="center" wrapText="1"/>
    </xf>
    <xf numFmtId="0" fontId="10" fillId="3" borderId="3" xfId="0" applyFont="1" applyFill="1" applyBorder="1" applyAlignment="1">
      <alignment vertical="center" wrapText="1"/>
    </xf>
    <xf numFmtId="3" fontId="6" fillId="4" borderId="4" xfId="0" applyNumberFormat="1" applyFont="1" applyFill="1" applyBorder="1" applyAlignment="1">
      <alignment vertical="center" wrapText="1"/>
    </xf>
    <xf numFmtId="3" fontId="6" fillId="5" borderId="5" xfId="0" applyNumberFormat="1" applyFont="1" applyFill="1" applyBorder="1" applyAlignment="1">
      <alignment vertical="center" wrapText="1"/>
    </xf>
    <xf numFmtId="3" fontId="6" fillId="5" borderId="1" xfId="0" applyNumberFormat="1" applyFont="1" applyFill="1" applyBorder="1" applyAlignment="1">
      <alignment vertical="center" wrapText="1"/>
    </xf>
    <xf numFmtId="3" fontId="6" fillId="5" borderId="3" xfId="0" applyNumberFormat="1" applyFont="1" applyFill="1" applyBorder="1" applyAlignment="1">
      <alignment vertical="center" wrapText="1"/>
    </xf>
    <xf numFmtId="3" fontId="0" fillId="0" borderId="3" xfId="1" applyNumberFormat="1" applyFont="1" applyFill="1" applyBorder="1" applyAlignment="1">
      <alignment vertical="center" wrapText="1"/>
    </xf>
    <xf numFmtId="0" fontId="12" fillId="0" borderId="5" xfId="0" applyFont="1" applyBorder="1" applyAlignment="1">
      <alignment vertical="center" wrapText="1"/>
    </xf>
    <xf numFmtId="0" fontId="12" fillId="0" borderId="1" xfId="0" applyFont="1" applyBorder="1" applyAlignment="1">
      <alignment vertical="center" wrapText="1"/>
    </xf>
    <xf numFmtId="0" fontId="12" fillId="0" borderId="3" xfId="0" applyFont="1" applyBorder="1" applyAlignment="1">
      <alignment vertical="center" wrapText="1"/>
    </xf>
    <xf numFmtId="0" fontId="6" fillId="5" borderId="3" xfId="0" applyFont="1" applyFill="1" applyBorder="1" applyAlignment="1">
      <alignment vertical="center" wrapText="1"/>
    </xf>
    <xf numFmtId="0" fontId="6" fillId="4" borderId="1" xfId="0" applyFont="1" applyFill="1" applyBorder="1" applyAlignment="1">
      <alignment horizontal="center" vertical="center" wrapText="1"/>
    </xf>
    <xf numFmtId="3" fontId="0" fillId="0" borderId="5" xfId="1" applyNumberFormat="1" applyFont="1" applyFill="1" applyBorder="1" applyAlignment="1">
      <alignment horizontal="center" vertical="center" wrapText="1"/>
    </xf>
    <xf numFmtId="0" fontId="0" fillId="4" borderId="5" xfId="0" applyFill="1" applyBorder="1" applyAlignment="1">
      <alignment horizontal="center" vertical="center" wrapText="1"/>
    </xf>
    <xf numFmtId="0" fontId="32" fillId="0" borderId="13" xfId="0" applyFont="1" applyBorder="1" applyAlignment="1">
      <alignment vertical="center"/>
    </xf>
    <xf numFmtId="3" fontId="0" fillId="0" borderId="0" xfId="0" applyNumberFormat="1"/>
    <xf numFmtId="3" fontId="31" fillId="0" borderId="14" xfId="0" applyNumberFormat="1" applyFont="1" applyBorder="1" applyAlignment="1">
      <alignment vertical="center"/>
    </xf>
    <xf numFmtId="0" fontId="32" fillId="0" borderId="15" xfId="0" applyFont="1" applyBorder="1" applyAlignment="1">
      <alignment vertical="center"/>
    </xf>
    <xf numFmtId="3" fontId="31" fillId="0" borderId="16" xfId="0" applyNumberFormat="1" applyFont="1" applyBorder="1" applyAlignment="1">
      <alignment vertical="center"/>
    </xf>
    <xf numFmtId="0" fontId="32" fillId="0" borderId="0" xfId="0" applyFont="1" applyAlignment="1">
      <alignment vertical="center"/>
    </xf>
    <xf numFmtId="0" fontId="32" fillId="0" borderId="17" xfId="0" applyFont="1" applyBorder="1" applyAlignment="1">
      <alignment vertical="center"/>
    </xf>
    <xf numFmtId="166" fontId="12" fillId="0" borderId="1" xfId="0" applyNumberFormat="1" applyFont="1" applyBorder="1" applyAlignment="1">
      <alignment vertical="center" wrapText="1"/>
    </xf>
    <xf numFmtId="166" fontId="6" fillId="0" borderId="2" xfId="2" applyNumberFormat="1" applyFont="1" applyFill="1" applyBorder="1" applyAlignment="1">
      <alignment horizontal="center" vertical="center" wrapText="1"/>
    </xf>
    <xf numFmtId="0" fontId="0" fillId="0" borderId="5" xfId="0"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xf numFmtId="0" fontId="6" fillId="6" borderId="2" xfId="0" applyFont="1" applyFill="1" applyBorder="1" applyAlignment="1">
      <alignment horizontal="left" vertical="center" wrapText="1"/>
    </xf>
    <xf numFmtId="0" fontId="0" fillId="6" borderId="2" xfId="0" applyFill="1" applyBorder="1" applyAlignment="1">
      <alignment horizontal="center" vertical="center" wrapText="1"/>
    </xf>
    <xf numFmtId="3" fontId="0" fillId="6" borderId="2" xfId="0" applyNumberFormat="1" applyFill="1" applyBorder="1" applyAlignment="1">
      <alignment horizontal="center" vertical="center" wrapText="1"/>
    </xf>
    <xf numFmtId="0" fontId="0" fillId="6" borderId="0" xfId="0" applyFill="1" applyAlignment="1">
      <alignment vertical="center" wrapText="1"/>
    </xf>
    <xf numFmtId="165" fontId="0" fillId="6" borderId="0" xfId="1" applyNumberFormat="1" applyFont="1" applyFill="1" applyBorder="1" applyAlignment="1">
      <alignment horizontal="center" vertical="center" wrapText="1"/>
    </xf>
    <xf numFmtId="3" fontId="0" fillId="0" borderId="2" xfId="1" applyNumberFormat="1" applyFont="1" applyFill="1" applyBorder="1" applyAlignment="1">
      <alignment vertical="center" wrapText="1"/>
    </xf>
    <xf numFmtId="3" fontId="6" fillId="0" borderId="2" xfId="0" applyNumberFormat="1" applyFont="1" applyBorder="1" applyAlignment="1">
      <alignment horizontal="center" vertical="center" wrapText="1"/>
    </xf>
    <xf numFmtId="3" fontId="6" fillId="4" borderId="18" xfId="0" applyNumberFormat="1" applyFont="1" applyFill="1" applyBorder="1" applyAlignment="1">
      <alignment vertical="center" wrapText="1"/>
    </xf>
    <xf numFmtId="0" fontId="0" fillId="0" borderId="5" xfId="0" applyBorder="1" applyAlignment="1">
      <alignment horizontal="left" vertical="center"/>
    </xf>
    <xf numFmtId="0" fontId="0" fillId="0" borderId="20" xfId="0" applyBorder="1"/>
    <xf numFmtId="0" fontId="43" fillId="0" borderId="0" xfId="0" applyFont="1"/>
    <xf numFmtId="171" fontId="0" fillId="0" borderId="2" xfId="0" applyNumberFormat="1" applyBorder="1" applyAlignment="1">
      <alignment horizontal="center" vertical="center" wrapText="1"/>
    </xf>
    <xf numFmtId="171" fontId="9" fillId="0" borderId="1" xfId="0" applyNumberFormat="1" applyFont="1" applyBorder="1" applyAlignment="1">
      <alignment vertical="center" wrapText="1"/>
    </xf>
    <xf numFmtId="171" fontId="6" fillId="4" borderId="2" xfId="0" applyNumberFormat="1" applyFont="1" applyFill="1" applyBorder="1" applyAlignment="1">
      <alignment horizontal="center" vertical="center" wrapText="1"/>
    </xf>
    <xf numFmtId="3" fontId="9" fillId="0" borderId="1" xfId="0" applyNumberFormat="1" applyFont="1" applyBorder="1" applyAlignment="1">
      <alignment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33" fillId="0" borderId="2" xfId="3" applyNumberFormat="1" applyBorder="1" applyAlignment="1">
      <alignment horizontal="right"/>
    </xf>
    <xf numFmtId="9" fontId="0" fillId="0" borderId="2" xfId="0" applyNumberFormat="1" applyBorder="1" applyAlignment="1">
      <alignment horizontal="center" vertical="center"/>
    </xf>
    <xf numFmtId="0" fontId="0" fillId="0" borderId="1" xfId="0" applyBorder="1" applyAlignment="1">
      <alignment wrapText="1"/>
    </xf>
    <xf numFmtId="0" fontId="0" fillId="0" borderId="5" xfId="0" applyBorder="1"/>
    <xf numFmtId="0" fontId="0" fillId="0" borderId="1" xfId="0" applyBorder="1"/>
    <xf numFmtId="0" fontId="0" fillId="0" borderId="30" xfId="0" applyBorder="1"/>
    <xf numFmtId="0" fontId="46" fillId="0" borderId="0" xfId="0" applyFont="1" applyAlignment="1">
      <alignment vertical="center"/>
    </xf>
    <xf numFmtId="0" fontId="46" fillId="0" borderId="0" xfId="0" applyFont="1" applyAlignment="1">
      <alignment horizontal="left" vertical="center"/>
    </xf>
    <xf numFmtId="0" fontId="46" fillId="0" borderId="0" xfId="0" quotePrefix="1" applyFont="1"/>
    <xf numFmtId="0" fontId="46" fillId="0" borderId="0" xfId="0" applyFont="1"/>
    <xf numFmtId="0" fontId="46" fillId="0" borderId="0" xfId="0" applyFont="1" applyAlignment="1">
      <alignment horizontal="left"/>
    </xf>
    <xf numFmtId="0" fontId="0" fillId="0" borderId="41" xfId="0" applyBorder="1"/>
    <xf numFmtId="0" fontId="10" fillId="0" borderId="12" xfId="0" applyFont="1" applyBorder="1" applyAlignment="1">
      <alignment vertical="center" wrapText="1"/>
    </xf>
    <xf numFmtId="0" fontId="12" fillId="0" borderId="12" xfId="0" applyFont="1" applyBorder="1" applyAlignment="1">
      <alignment vertical="center" wrapText="1"/>
    </xf>
    <xf numFmtId="0" fontId="0" fillId="0" borderId="12" xfId="0" applyBorder="1" applyAlignment="1">
      <alignment horizontal="center" vertical="center" wrapText="1"/>
    </xf>
    <xf numFmtId="0" fontId="6" fillId="0" borderId="12" xfId="0" applyFont="1" applyBorder="1" applyAlignment="1">
      <alignment horizontal="center" vertical="center" wrapText="1"/>
    </xf>
    <xf numFmtId="3" fontId="6" fillId="10" borderId="2" xfId="0" applyNumberFormat="1" applyFont="1" applyFill="1" applyBorder="1" applyAlignment="1">
      <alignment horizontal="center" vertical="center" wrapText="1"/>
    </xf>
    <xf numFmtId="0" fontId="6" fillId="10" borderId="2" xfId="0" quotePrefix="1" applyFont="1" applyFill="1" applyBorder="1" applyAlignment="1">
      <alignment horizontal="center" vertical="center" wrapText="1"/>
    </xf>
    <xf numFmtId="0" fontId="6" fillId="10" borderId="2" xfId="0" applyFont="1" applyFill="1" applyBorder="1" applyAlignment="1">
      <alignment horizontal="center" vertical="center" wrapText="1"/>
    </xf>
    <xf numFmtId="0" fontId="0" fillId="0" borderId="0" xfId="0" quotePrefix="1" applyAlignment="1">
      <alignment horizontal="left"/>
    </xf>
    <xf numFmtId="0" fontId="51" fillId="0" borderId="0" xfId="0" quotePrefix="1" applyFont="1"/>
    <xf numFmtId="49" fontId="6" fillId="4" borderId="2" xfId="0" applyNumberFormat="1" applyFont="1" applyFill="1" applyBorder="1" applyAlignment="1">
      <alignment horizontal="center" vertical="center" wrapText="1"/>
    </xf>
    <xf numFmtId="49" fontId="6" fillId="10" borderId="2" xfId="0" applyNumberFormat="1" applyFont="1" applyFill="1" applyBorder="1" applyAlignment="1">
      <alignment horizontal="center" vertical="center" wrapText="1"/>
    </xf>
    <xf numFmtId="0" fontId="57" fillId="0" borderId="0" xfId="0" quotePrefix="1" applyFont="1"/>
    <xf numFmtId="0" fontId="59" fillId="11" borderId="2" xfId="0" applyFont="1" applyFill="1" applyBorder="1" applyAlignment="1">
      <alignment horizontal="center" vertical="center" wrapText="1"/>
    </xf>
    <xf numFmtId="0" fontId="0" fillId="0" borderId="9" xfId="0" applyBorder="1"/>
    <xf numFmtId="0" fontId="0" fillId="0" borderId="29" xfId="0" applyBorder="1" applyAlignment="1">
      <alignment horizontal="right"/>
    </xf>
    <xf numFmtId="0" fontId="6" fillId="0" borderId="5" xfId="0" applyFont="1" applyBorder="1" applyAlignment="1">
      <alignment horizontal="left" vertical="center"/>
    </xf>
    <xf numFmtId="0" fontId="0" fillId="0" borderId="1" xfId="1" quotePrefix="1" applyNumberFormat="1" applyFont="1" applyFill="1" applyBorder="1" applyAlignment="1">
      <alignment horizontal="right" vertical="center"/>
    </xf>
    <xf numFmtId="0" fontId="27" fillId="0" borderId="1" xfId="0" applyFont="1" applyBorder="1" applyAlignment="1">
      <alignment horizontal="center" vertical="center" wrapText="1"/>
    </xf>
    <xf numFmtId="0" fontId="0" fillId="0" borderId="3" xfId="0" applyBorder="1" applyAlignment="1">
      <alignment horizontal="right"/>
    </xf>
    <xf numFmtId="0" fontId="0" fillId="0" borderId="1" xfId="0" applyBorder="1" applyAlignment="1">
      <alignment horizontal="right"/>
    </xf>
    <xf numFmtId="0" fontId="0" fillId="0" borderId="1" xfId="1" applyNumberFormat="1" applyFont="1" applyBorder="1"/>
    <xf numFmtId="0" fontId="60" fillId="0" borderId="2" xfId="0" applyFont="1" applyBorder="1" applyAlignment="1">
      <alignment vertical="center"/>
    </xf>
    <xf numFmtId="0" fontId="6" fillId="0" borderId="5" xfId="0" applyFont="1" applyBorder="1"/>
    <xf numFmtId="0" fontId="48" fillId="0" borderId="41" xfId="0" applyFont="1" applyBorder="1" applyAlignment="1">
      <alignment wrapText="1"/>
    </xf>
    <xf numFmtId="0" fontId="47" fillId="0" borderId="41" xfId="0" applyFont="1" applyBorder="1" applyAlignment="1">
      <alignment wrapText="1"/>
    </xf>
    <xf numFmtId="0" fontId="6" fillId="0" borderId="1" xfId="0" applyFont="1" applyBorder="1"/>
    <xf numFmtId="170" fontId="0" fillId="0" borderId="1" xfId="1" applyNumberFormat="1" applyFont="1" applyBorder="1" applyAlignment="1">
      <alignment horizontal="right"/>
    </xf>
    <xf numFmtId="0" fontId="6" fillId="0" borderId="2" xfId="0" applyFont="1" applyBorder="1" applyAlignment="1">
      <alignment wrapText="1"/>
    </xf>
    <xf numFmtId="0" fontId="6" fillId="0" borderId="2" xfId="0" applyFont="1" applyBorder="1" applyAlignment="1">
      <alignment vertical="center" wrapText="1"/>
    </xf>
    <xf numFmtId="0" fontId="0" fillId="0" borderId="2" xfId="0" applyBorder="1" applyAlignment="1">
      <alignment vertical="center"/>
    </xf>
    <xf numFmtId="0" fontId="0" fillId="0" borderId="2" xfId="0" applyBorder="1" applyAlignment="1">
      <alignment horizontal="center"/>
    </xf>
    <xf numFmtId="0" fontId="0" fillId="0" borderId="2" xfId="0" applyBorder="1" applyAlignment="1">
      <alignment horizontal="center" vertical="center"/>
    </xf>
    <xf numFmtId="6" fontId="0" fillId="0" borderId="2" xfId="0" applyNumberFormat="1" applyBorder="1" applyAlignment="1">
      <alignment horizontal="center"/>
    </xf>
    <xf numFmtId="0" fontId="48" fillId="0" borderId="21" xfId="0" applyFont="1" applyBorder="1" applyAlignment="1">
      <alignment horizontal="center" wrapText="1"/>
    </xf>
    <xf numFmtId="0" fontId="48" fillId="0" borderId="23" xfId="0" applyFont="1" applyBorder="1" applyAlignment="1">
      <alignment horizontal="center" wrapText="1"/>
    </xf>
    <xf numFmtId="0" fontId="47" fillId="0" borderId="24" xfId="0" applyFont="1" applyBorder="1" applyAlignment="1">
      <alignment horizontal="center" wrapText="1"/>
    </xf>
    <xf numFmtId="0" fontId="48" fillId="0" borderId="25" xfId="0" applyFont="1" applyBorder="1" applyAlignment="1">
      <alignment horizontal="center" wrapText="1"/>
    </xf>
    <xf numFmtId="0" fontId="48" fillId="0" borderId="26" xfId="0" applyFont="1" applyBorder="1" applyAlignment="1">
      <alignment horizontal="center" wrapText="1"/>
    </xf>
    <xf numFmtId="0" fontId="47" fillId="0" borderId="27" xfId="0" applyFont="1" applyBorder="1" applyAlignment="1">
      <alignment horizontal="center" wrapText="1"/>
    </xf>
    <xf numFmtId="0" fontId="0" fillId="0" borderId="19" xfId="0" applyBorder="1" applyAlignment="1">
      <alignment horizontal="center"/>
    </xf>
    <xf numFmtId="0" fontId="0" fillId="0" borderId="3" xfId="0" quotePrefix="1" applyBorder="1" applyAlignment="1">
      <alignment horizontal="center"/>
    </xf>
    <xf numFmtId="0" fontId="0" fillId="0" borderId="2" xfId="1" quotePrefix="1" applyNumberFormat="1" applyFont="1" applyFill="1" applyBorder="1" applyAlignment="1">
      <alignment horizontal="center" vertical="center"/>
    </xf>
    <xf numFmtId="9" fontId="0" fillId="0" borderId="2" xfId="0" applyNumberFormat="1" applyBorder="1" applyAlignment="1">
      <alignment horizontal="center"/>
    </xf>
    <xf numFmtId="9" fontId="0" fillId="0" borderId="2" xfId="1" quotePrefix="1" applyNumberFormat="1" applyFont="1" applyFill="1" applyBorder="1" applyAlignment="1">
      <alignment horizontal="center" vertical="center"/>
    </xf>
    <xf numFmtId="9" fontId="0" fillId="0" borderId="2" xfId="2" applyFont="1" applyBorder="1" applyAlignment="1">
      <alignment horizontal="center"/>
    </xf>
    <xf numFmtId="0" fontId="0" fillId="0" borderId="2" xfId="1" applyNumberFormat="1" applyFont="1" applyBorder="1" applyAlignment="1">
      <alignment horizontal="center" vertical="center"/>
    </xf>
    <xf numFmtId="0" fontId="6" fillId="0" borderId="7" xfId="0" applyFont="1" applyBorder="1" applyAlignment="1">
      <alignment wrapText="1"/>
    </xf>
    <xf numFmtId="0" fontId="0" fillId="0" borderId="41" xfId="0" applyBorder="1" applyAlignment="1">
      <alignment horizontal="center"/>
    </xf>
    <xf numFmtId="6" fontId="0" fillId="0" borderId="41" xfId="0" applyNumberFormat="1" applyBorder="1" applyAlignment="1">
      <alignment horizontal="right"/>
    </xf>
    <xf numFmtId="0" fontId="0" fillId="0" borderId="2" xfId="0" quotePrefix="1" applyBorder="1" applyAlignment="1">
      <alignment horizontal="center" vertical="center" wrapText="1"/>
    </xf>
    <xf numFmtId="0" fontId="0" fillId="0" borderId="1" xfId="0" applyBorder="1" applyAlignment="1">
      <alignment vertical="center" wrapText="1"/>
    </xf>
    <xf numFmtId="0" fontId="0" fillId="0" borderId="1" xfId="0" quotePrefix="1" applyBorder="1" applyAlignment="1">
      <alignment horizontal="center" vertical="center" wrapText="1"/>
    </xf>
    <xf numFmtId="0" fontId="47" fillId="0" borderId="41" xfId="0" applyFont="1" applyBorder="1" applyAlignment="1">
      <alignment horizontal="right" vertical="center" wrapText="1"/>
    </xf>
    <xf numFmtId="0" fontId="0" fillId="0" borderId="1" xfId="0" applyBorder="1" applyAlignment="1">
      <alignment horizontal="right" vertical="center"/>
    </xf>
    <xf numFmtId="0" fontId="0" fillId="0" borderId="3" xfId="0" applyBorder="1" applyAlignment="1">
      <alignment horizontal="right" vertical="center"/>
    </xf>
    <xf numFmtId="9" fontId="0" fillId="0" borderId="41" xfId="0" applyNumberFormat="1" applyBorder="1" applyAlignment="1">
      <alignment horizontal="right"/>
    </xf>
    <xf numFmtId="0" fontId="0" fillId="0" borderId="41" xfId="0" applyBorder="1" applyAlignment="1">
      <alignment horizontal="right"/>
    </xf>
    <xf numFmtId="0" fontId="47" fillId="0" borderId="21" xfId="0" applyFont="1" applyBorder="1" applyAlignment="1">
      <alignment horizontal="center" vertical="center" wrapText="1"/>
    </xf>
    <xf numFmtId="0" fontId="47" fillId="0" borderId="23" xfId="0" applyFont="1" applyBorder="1" applyAlignment="1">
      <alignment horizontal="center" vertical="center" wrapText="1"/>
    </xf>
    <xf numFmtId="0" fontId="47" fillId="0" borderId="24" xfId="0" applyFont="1" applyBorder="1" applyAlignment="1">
      <alignment horizontal="center" vertical="center" wrapText="1"/>
    </xf>
    <xf numFmtId="0" fontId="47" fillId="0" borderId="25" xfId="0" applyFont="1" applyBorder="1" applyAlignment="1">
      <alignment horizontal="center" vertical="center" wrapText="1"/>
    </xf>
    <xf numFmtId="0" fontId="47" fillId="0" borderId="26" xfId="0" applyFont="1" applyBorder="1" applyAlignment="1">
      <alignment horizontal="center" vertical="center" wrapText="1"/>
    </xf>
    <xf numFmtId="0" fontId="47" fillId="0" borderId="27" xfId="0" applyFont="1" applyBorder="1" applyAlignment="1">
      <alignment horizontal="center" vertical="center" wrapText="1"/>
    </xf>
    <xf numFmtId="9" fontId="28" fillId="0" borderId="2" xfId="0" applyNumberFormat="1" applyFont="1" applyBorder="1" applyAlignment="1">
      <alignment horizontal="center" wrapText="1"/>
    </xf>
    <xf numFmtId="0" fontId="0" fillId="0" borderId="18" xfId="0" applyBorder="1" applyAlignment="1">
      <alignment horizontal="center"/>
    </xf>
    <xf numFmtId="0" fontId="47" fillId="0" borderId="21" xfId="0" applyFont="1" applyBorder="1" applyAlignment="1">
      <alignment horizontal="center" wrapText="1"/>
    </xf>
    <xf numFmtId="0" fontId="47" fillId="0" borderId="23" xfId="0" applyFont="1" applyBorder="1" applyAlignment="1">
      <alignment horizontal="center" wrapText="1"/>
    </xf>
    <xf numFmtId="0" fontId="47" fillId="0" borderId="28" xfId="0" applyFont="1" applyBorder="1" applyAlignment="1">
      <alignment horizontal="center" wrapText="1"/>
    </xf>
    <xf numFmtId="0" fontId="47" fillId="0" borderId="2" xfId="0" applyFont="1" applyBorder="1" applyAlignment="1">
      <alignment horizontal="center" wrapText="1"/>
    </xf>
    <xf numFmtId="0" fontId="47" fillId="0" borderId="20" xfId="0" applyFont="1" applyBorder="1" applyAlignment="1">
      <alignment horizontal="center" wrapText="1"/>
    </xf>
    <xf numFmtId="0" fontId="47" fillId="0" borderId="25" xfId="0" applyFont="1" applyBorder="1" applyAlignment="1">
      <alignment horizontal="center" wrapText="1"/>
    </xf>
    <xf numFmtId="0" fontId="47" fillId="0" borderId="26" xfId="0" applyFont="1" applyBorder="1" applyAlignment="1">
      <alignment horizontal="center" wrapText="1"/>
    </xf>
    <xf numFmtId="9" fontId="0" fillId="0" borderId="30" xfId="0" applyNumberFormat="1" applyBorder="1" applyAlignment="1">
      <alignment horizontal="center"/>
    </xf>
    <xf numFmtId="9" fontId="0" fillId="0" borderId="33" xfId="0" applyNumberFormat="1" applyBorder="1" applyAlignment="1">
      <alignment horizontal="center"/>
    </xf>
    <xf numFmtId="0" fontId="0" fillId="0" borderId="8" xfId="0" applyBorder="1" applyAlignment="1">
      <alignment horizontal="center"/>
    </xf>
    <xf numFmtId="0" fontId="53" fillId="0" borderId="30" xfId="0" applyFont="1" applyBorder="1" applyAlignment="1">
      <alignment horizontal="center"/>
    </xf>
    <xf numFmtId="9" fontId="53" fillId="0" borderId="0" xfId="0" applyNumberFormat="1" applyFont="1" applyAlignment="1">
      <alignment horizontal="center"/>
    </xf>
    <xf numFmtId="9" fontId="0" fillId="0" borderId="3" xfId="0" applyNumberFormat="1" applyBorder="1" applyAlignment="1">
      <alignment horizontal="center"/>
    </xf>
    <xf numFmtId="0" fontId="50" fillId="0" borderId="21" xfId="0" applyFont="1" applyBorder="1" applyAlignment="1">
      <alignment horizontal="center" wrapText="1"/>
    </xf>
    <xf numFmtId="0" fontId="50" fillId="0" borderId="34" xfId="0" applyFont="1" applyBorder="1" applyAlignment="1">
      <alignment horizontal="center" wrapText="1"/>
    </xf>
    <xf numFmtId="0" fontId="50" fillId="0" borderId="35" xfId="0" applyFont="1" applyBorder="1" applyAlignment="1">
      <alignment horizontal="center" wrapText="1"/>
    </xf>
    <xf numFmtId="0" fontId="49" fillId="0" borderId="2" xfId="0" applyFont="1" applyBorder="1" applyAlignment="1">
      <alignment horizontal="center"/>
    </xf>
    <xf numFmtId="0" fontId="50" fillId="0" borderId="38" xfId="0" applyFont="1" applyBorder="1" applyAlignment="1">
      <alignment horizontal="center" wrapText="1"/>
    </xf>
    <xf numFmtId="0" fontId="50" fillId="0" borderId="39" xfId="0" applyFont="1" applyBorder="1" applyAlignment="1">
      <alignment horizontal="center" wrapText="1"/>
    </xf>
    <xf numFmtId="0" fontId="50" fillId="0" borderId="40" xfId="0" applyFont="1" applyBorder="1" applyAlignment="1">
      <alignment horizontal="center" wrapText="1"/>
    </xf>
    <xf numFmtId="0" fontId="50" fillId="0" borderId="21"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35" xfId="0" applyFont="1" applyBorder="1" applyAlignment="1">
      <alignment horizontal="center" vertical="center" wrapText="1"/>
    </xf>
    <xf numFmtId="0" fontId="49" fillId="0" borderId="2" xfId="0" applyFont="1" applyBorder="1" applyAlignment="1">
      <alignment horizontal="center" vertical="center"/>
    </xf>
    <xf numFmtId="0" fontId="50" fillId="0" borderId="38" xfId="0" applyFont="1" applyBorder="1" applyAlignment="1">
      <alignment horizontal="center" vertical="center" wrapText="1"/>
    </xf>
    <xf numFmtId="0" fontId="50" fillId="0" borderId="39"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31" xfId="0" applyFont="1" applyBorder="1" applyAlignment="1">
      <alignment horizontal="center" vertical="center" wrapText="1"/>
    </xf>
    <xf numFmtId="0" fontId="50" fillId="0" borderId="32" xfId="0" applyFont="1" applyBorder="1" applyAlignment="1">
      <alignment horizontal="center" vertical="center" wrapText="1"/>
    </xf>
    <xf numFmtId="0" fontId="50" fillId="0" borderId="33" xfId="0" applyFont="1" applyBorder="1" applyAlignment="1">
      <alignment horizontal="center" vertical="center" wrapText="1"/>
    </xf>
    <xf numFmtId="0" fontId="21" fillId="0" borderId="31" xfId="0" applyFont="1" applyBorder="1" applyAlignment="1">
      <alignment horizontal="center" vertical="center" wrapText="1"/>
    </xf>
    <xf numFmtId="0" fontId="6" fillId="0" borderId="2" xfId="0" quotePrefix="1" applyFont="1" applyBorder="1"/>
    <xf numFmtId="0" fontId="50" fillId="0" borderId="0" xfId="0" applyFont="1" applyAlignment="1">
      <alignment wrapText="1"/>
    </xf>
    <xf numFmtId="0" fontId="6" fillId="0" borderId="7" xfId="0" applyFont="1" applyBorder="1"/>
    <xf numFmtId="0" fontId="49" fillId="0" borderId="41" xfId="0" applyFont="1" applyBorder="1" applyAlignment="1">
      <alignment horizontal="right"/>
    </xf>
    <xf numFmtId="0" fontId="49" fillId="0" borderId="8" xfId="0" applyFont="1" applyBorder="1" applyAlignment="1">
      <alignment horizontal="right"/>
    </xf>
    <xf numFmtId="9" fontId="0" fillId="0" borderId="0" xfId="0" applyNumberFormat="1" applyAlignment="1">
      <alignment horizontal="center"/>
    </xf>
    <xf numFmtId="9" fontId="0" fillId="0" borderId="0" xfId="2" applyFont="1" applyBorder="1" applyAlignment="1">
      <alignment horizontal="center"/>
    </xf>
    <xf numFmtId="0" fontId="6" fillId="0" borderId="4" xfId="0" applyFont="1" applyBorder="1" applyAlignment="1">
      <alignment wrapText="1"/>
    </xf>
    <xf numFmtId="0" fontId="49" fillId="0" borderId="4" xfId="0" applyFont="1" applyBorder="1" applyAlignment="1">
      <alignment horizontal="center" vertical="center"/>
    </xf>
    <xf numFmtId="0" fontId="50" fillId="0" borderId="36" xfId="0" applyFont="1" applyBorder="1" applyAlignment="1">
      <alignment horizontal="center" wrapText="1"/>
    </xf>
    <xf numFmtId="0" fontId="50" fillId="0" borderId="10" xfId="0" applyFont="1" applyBorder="1" applyAlignment="1">
      <alignment horizontal="center" wrapText="1"/>
    </xf>
    <xf numFmtId="0" fontId="50" fillId="0" borderId="37" xfId="0" applyFont="1" applyBorder="1" applyAlignment="1">
      <alignment horizontal="center" wrapText="1"/>
    </xf>
    <xf numFmtId="0" fontId="46" fillId="0" borderId="9" xfId="0" applyFont="1" applyBorder="1"/>
    <xf numFmtId="9" fontId="0" fillId="0" borderId="1" xfId="2" applyFont="1" applyBorder="1"/>
    <xf numFmtId="9" fontId="0" fillId="0" borderId="1" xfId="0" applyNumberFormat="1" applyBorder="1"/>
    <xf numFmtId="9" fontId="0" fillId="0" borderId="3" xfId="0" applyNumberFormat="1" applyBorder="1"/>
    <xf numFmtId="0" fontId="45" fillId="12" borderId="9" xfId="0" applyFont="1" applyFill="1" applyBorder="1"/>
    <xf numFmtId="0" fontId="10" fillId="11" borderId="1" xfId="0" applyFont="1" applyFill="1" applyBorder="1"/>
    <xf numFmtId="0" fontId="0" fillId="11" borderId="1" xfId="0" applyFill="1" applyBorder="1"/>
    <xf numFmtId="0" fontId="0" fillId="11" borderId="3" xfId="0" applyFill="1" applyBorder="1"/>
    <xf numFmtId="0" fontId="62" fillId="0" borderId="4" xfId="0" applyFont="1" applyBorder="1" applyAlignment="1">
      <alignment wrapText="1"/>
    </xf>
    <xf numFmtId="1" fontId="0" fillId="0" borderId="2" xfId="0" applyNumberFormat="1" applyBorder="1" applyAlignment="1">
      <alignment horizontal="center" vertical="center"/>
    </xf>
    <xf numFmtId="0" fontId="62" fillId="0" borderId="9" xfId="0" applyFont="1" applyBorder="1" applyAlignment="1">
      <alignment wrapText="1"/>
    </xf>
    <xf numFmtId="165" fontId="44" fillId="0" borderId="29" xfId="0" applyNumberFormat="1" applyFont="1" applyBorder="1" applyAlignment="1">
      <alignment horizontal="center" wrapText="1"/>
    </xf>
    <xf numFmtId="9" fontId="0" fillId="0" borderId="3" xfId="0" applyNumberFormat="1" applyBorder="1" applyAlignment="1">
      <alignment horizontal="center" vertical="center"/>
    </xf>
    <xf numFmtId="0" fontId="63" fillId="0" borderId="0" xfId="0" applyFont="1" applyAlignment="1">
      <alignment wrapText="1"/>
    </xf>
    <xf numFmtId="0" fontId="62" fillId="0" borderId="4" xfId="0" applyFont="1" applyBorder="1"/>
    <xf numFmtId="0" fontId="62" fillId="0" borderId="9" xfId="0" applyFont="1" applyBorder="1"/>
    <xf numFmtId="6" fontId="0" fillId="0" borderId="1" xfId="0" applyNumberFormat="1" applyBorder="1" applyAlignment="1">
      <alignment horizontal="right"/>
    </xf>
    <xf numFmtId="6" fontId="0" fillId="0" borderId="3" xfId="0" applyNumberFormat="1" applyBorder="1" applyAlignment="1">
      <alignment horizontal="right"/>
    </xf>
    <xf numFmtId="0" fontId="67" fillId="0" borderId="0" xfId="0" applyFont="1"/>
    <xf numFmtId="0" fontId="68" fillId="0" borderId="0" xfId="0" applyFont="1"/>
    <xf numFmtId="0" fontId="12" fillId="0" borderId="2" xfId="0" applyFont="1" applyFill="1" applyBorder="1" applyAlignment="1">
      <alignment vertical="center" wrapText="1"/>
    </xf>
    <xf numFmtId="0" fontId="9" fillId="0" borderId="2" xfId="0" applyFont="1" applyFill="1" applyBorder="1" applyAlignment="1">
      <alignment vertical="center" wrapText="1"/>
    </xf>
    <xf numFmtId="0" fontId="0" fillId="0" borderId="2" xfId="0" applyFill="1" applyBorder="1" applyAlignment="1">
      <alignment vertical="center" wrapText="1"/>
    </xf>
    <xf numFmtId="0" fontId="0" fillId="0" borderId="0" xfId="0" applyFill="1" applyAlignment="1">
      <alignment vertical="center" wrapText="1"/>
    </xf>
    <xf numFmtId="0" fontId="6" fillId="0" borderId="5" xfId="0" applyFont="1" applyBorder="1" applyAlignment="1">
      <alignment wrapText="1"/>
    </xf>
    <xf numFmtId="9" fontId="0" fillId="0" borderId="1" xfId="0" applyNumberFormat="1" applyBorder="1" applyAlignment="1">
      <alignment horizontal="center"/>
    </xf>
    <xf numFmtId="0" fontId="50" fillId="0" borderId="0" xfId="0" applyFont="1" applyBorder="1" applyAlignment="1">
      <alignment horizontal="center" vertical="center" wrapText="1"/>
    </xf>
    <xf numFmtId="0" fontId="49" fillId="0" borderId="1" xfId="0" applyFont="1" applyBorder="1" applyAlignment="1">
      <alignment horizontal="center" vertical="center"/>
    </xf>
    <xf numFmtId="0" fontId="49" fillId="0" borderId="3" xfId="0" applyFont="1" applyBorder="1" applyAlignment="1">
      <alignment horizontal="center" vertical="center"/>
    </xf>
    <xf numFmtId="164" fontId="0" fillId="0" borderId="2" xfId="0" applyNumberFormat="1" applyBorder="1" applyAlignment="1">
      <alignment horizontal="center"/>
    </xf>
    <xf numFmtId="172" fontId="0" fillId="0" borderId="2" xfId="0" applyNumberFormat="1" applyBorder="1" applyAlignment="1">
      <alignment horizontal="center"/>
    </xf>
    <xf numFmtId="0" fontId="63" fillId="0" borderId="4" xfId="0" applyFont="1" applyFill="1" applyBorder="1" applyAlignment="1">
      <alignment wrapText="1"/>
    </xf>
    <xf numFmtId="0" fontId="63" fillId="0" borderId="4" xfId="0" applyFont="1" applyFill="1" applyBorder="1" applyAlignment="1">
      <alignment vertical="top" wrapText="1"/>
    </xf>
    <xf numFmtId="0" fontId="0" fillId="0" borderId="22" xfId="0" applyBorder="1" applyAlignment="1">
      <alignment horizontal="center" vertical="center" wrapText="1"/>
    </xf>
    <xf numFmtId="173" fontId="33" fillId="0" borderId="36" xfId="0" applyNumberFormat="1" applyFont="1" applyFill="1" applyBorder="1" applyAlignment="1">
      <alignment horizontal="center" wrapText="1"/>
    </xf>
    <xf numFmtId="173" fontId="33" fillId="0" borderId="21" xfId="0" applyNumberFormat="1" applyFont="1" applyFill="1" applyBorder="1" applyAlignment="1">
      <alignment horizontal="center" vertical="center" wrapText="1"/>
    </xf>
    <xf numFmtId="173" fontId="66" fillId="0" borderId="2" xfId="0" applyNumberFormat="1" applyFont="1" applyFill="1" applyBorder="1" applyAlignment="1">
      <alignment horizontal="center" vertical="center"/>
    </xf>
    <xf numFmtId="173" fontId="66" fillId="0" borderId="1" xfId="0" applyNumberFormat="1" applyFont="1" applyFill="1" applyBorder="1" applyAlignment="1">
      <alignment horizontal="center" vertical="center"/>
    </xf>
    <xf numFmtId="174" fontId="33" fillId="0" borderId="36" xfId="0" applyNumberFormat="1" applyFont="1" applyFill="1" applyBorder="1" applyAlignment="1">
      <alignment horizontal="center" wrapText="1"/>
    </xf>
    <xf numFmtId="174" fontId="66" fillId="0" borderId="4" xfId="0" applyNumberFormat="1" applyFont="1" applyFill="1" applyBorder="1" applyAlignment="1">
      <alignment horizontal="center" vertical="center"/>
    </xf>
    <xf numFmtId="174" fontId="66" fillId="0" borderId="29" xfId="0" applyNumberFormat="1" applyFont="1" applyFill="1" applyBorder="1" applyAlignment="1">
      <alignment horizontal="center" vertical="center"/>
    </xf>
    <xf numFmtId="0" fontId="66" fillId="0" borderId="0" xfId="0" quotePrefix="1" applyFont="1" applyFill="1"/>
    <xf numFmtId="3" fontId="0" fillId="0" borderId="2" xfId="0" applyNumberFormat="1" applyBorder="1" applyAlignment="1">
      <alignment horizontal="center" vertical="center"/>
    </xf>
    <xf numFmtId="9" fontId="0" fillId="0" borderId="2" xfId="2" applyFont="1" applyBorder="1" applyAlignment="1">
      <alignment horizontal="center" vertical="center" wrapText="1"/>
    </xf>
    <xf numFmtId="166" fontId="0" fillId="0" borderId="2" xfId="0" applyNumberFormat="1" applyFont="1" applyBorder="1" applyAlignment="1">
      <alignment horizontal="center" vertical="center" wrapText="1"/>
    </xf>
    <xf numFmtId="168" fontId="59" fillId="0" borderId="2" xfId="0" applyNumberFormat="1" applyFont="1" applyBorder="1" applyAlignment="1">
      <alignment horizontal="center" vertical="center" wrapText="1"/>
    </xf>
    <xf numFmtId="168" fontId="6" fillId="0" borderId="2" xfId="0" applyNumberFormat="1" applyFont="1" applyBorder="1" applyAlignment="1">
      <alignment horizontal="center" vertical="center" wrapText="1"/>
    </xf>
    <xf numFmtId="175" fontId="0" fillId="0" borderId="2" xfId="0" applyNumberFormat="1" applyBorder="1" applyAlignment="1">
      <alignment horizontal="center" vertical="center" wrapText="1"/>
    </xf>
    <xf numFmtId="172" fontId="0" fillId="0" borderId="2" xfId="0" applyNumberFormat="1" applyBorder="1" applyAlignment="1">
      <alignment horizontal="center" vertical="center" wrapText="1"/>
    </xf>
    <xf numFmtId="0" fontId="76" fillId="0" borderId="23" xfId="0" applyFont="1" applyBorder="1" applyAlignment="1">
      <alignment horizontal="center" wrapText="1"/>
    </xf>
    <xf numFmtId="0" fontId="77" fillId="0" borderId="24" xfId="0" applyFont="1" applyBorder="1" applyAlignment="1">
      <alignment horizontal="center" wrapText="1"/>
    </xf>
    <xf numFmtId="0" fontId="77" fillId="0" borderId="27" xfId="0" applyFont="1" applyBorder="1" applyAlignment="1">
      <alignment horizontal="center" wrapText="1"/>
    </xf>
    <xf numFmtId="0" fontId="21" fillId="0" borderId="25" xfId="0" applyFont="1" applyBorder="1" applyAlignment="1">
      <alignment horizontal="center" vertical="center" wrapText="1"/>
    </xf>
    <xf numFmtId="0" fontId="77" fillId="0" borderId="28" xfId="0" applyFont="1" applyBorder="1" applyAlignment="1">
      <alignment horizontal="center" wrapText="1"/>
    </xf>
    <xf numFmtId="0" fontId="77" fillId="0" borderId="20" xfId="0" applyFont="1" applyBorder="1" applyAlignment="1">
      <alignment horizontal="center" wrapText="1"/>
    </xf>
    <xf numFmtId="177" fontId="0" fillId="0" borderId="2" xfId="0" applyNumberFormat="1" applyBorder="1" applyAlignment="1">
      <alignment horizontal="right"/>
    </xf>
    <xf numFmtId="0" fontId="21" fillId="0" borderId="31" xfId="0" applyFont="1" applyBorder="1" applyAlignment="1">
      <alignment horizont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17" fillId="0" borderId="29" xfId="0" applyFont="1" applyBorder="1" applyAlignment="1">
      <alignment horizontal="left" vertical="center"/>
    </xf>
    <xf numFmtId="0" fontId="17" fillId="0" borderId="0" xfId="0" applyFont="1" applyAlignment="1">
      <alignment horizontal="left" vertical="center"/>
    </xf>
    <xf numFmtId="0" fontId="10" fillId="3" borderId="5"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3" xfId="0" applyFont="1" applyFill="1" applyBorder="1" applyAlignment="1">
      <alignment horizontal="left" vertical="center" wrapText="1"/>
    </xf>
    <xf numFmtId="3" fontId="0" fillId="0" borderId="18" xfId="0" applyNumberFormat="1" applyBorder="1" applyAlignment="1">
      <alignment horizontal="center" vertical="center" wrapText="1"/>
    </xf>
    <xf numFmtId="3" fontId="0" fillId="0" borderId="6" xfId="0" applyNumberFormat="1" applyBorder="1" applyAlignment="1">
      <alignment horizontal="center" vertical="center" wrapText="1"/>
    </xf>
    <xf numFmtId="3" fontId="0" fillId="0" borderId="4" xfId="0" applyNumberFormat="1" applyBorder="1" applyAlignment="1">
      <alignment horizontal="center" vertical="center" wrapText="1"/>
    </xf>
    <xf numFmtId="2" fontId="0" fillId="0" borderId="18" xfId="0" applyNumberFormat="1" applyBorder="1" applyAlignment="1">
      <alignment horizontal="center" vertical="center" wrapText="1"/>
    </xf>
    <xf numFmtId="2" fontId="0" fillId="0" borderId="6" xfId="0" applyNumberFormat="1" applyBorder="1" applyAlignment="1">
      <alignment horizontal="center" vertical="center" wrapText="1"/>
    </xf>
    <xf numFmtId="2" fontId="0" fillId="0" borderId="4" xfId="0" applyNumberFormat="1" applyBorder="1" applyAlignment="1">
      <alignment horizontal="center" vertical="center" wrapText="1"/>
    </xf>
    <xf numFmtId="3" fontId="0" fillId="0" borderId="7" xfId="0" applyNumberFormat="1" applyBorder="1" applyAlignment="1">
      <alignment horizontal="center" vertical="center" wrapText="1"/>
    </xf>
    <xf numFmtId="3" fontId="0" fillId="0" borderId="8" xfId="0" applyNumberFormat="1" applyBorder="1" applyAlignment="1">
      <alignment horizontal="center" vertical="center" wrapText="1"/>
    </xf>
    <xf numFmtId="3" fontId="0" fillId="0" borderId="12" xfId="0" applyNumberFormat="1" applyBorder="1" applyAlignment="1">
      <alignment horizontal="center" vertical="center" wrapText="1"/>
    </xf>
    <xf numFmtId="3" fontId="0" fillId="0" borderId="11" xfId="0" applyNumberFormat="1" applyBorder="1" applyAlignment="1">
      <alignment horizontal="center" vertical="center" wrapText="1"/>
    </xf>
    <xf numFmtId="3" fontId="0" fillId="0" borderId="9" xfId="0" applyNumberFormat="1" applyBorder="1" applyAlignment="1">
      <alignment horizontal="center" vertical="center" wrapText="1"/>
    </xf>
    <xf numFmtId="3" fontId="0" fillId="0" borderId="10" xfId="0" applyNumberFormat="1" applyBorder="1" applyAlignment="1">
      <alignment horizontal="center" vertical="center" wrapText="1"/>
    </xf>
    <xf numFmtId="0" fontId="10" fillId="11" borderId="2" xfId="0" applyFont="1" applyFill="1" applyBorder="1" applyAlignment="1">
      <alignment horizontal="left"/>
    </xf>
    <xf numFmtId="0" fontId="12" fillId="0" borderId="7" xfId="0" applyFont="1" applyBorder="1" applyAlignment="1">
      <alignment horizontal="left" vertical="center"/>
    </xf>
    <xf numFmtId="0" fontId="60" fillId="0" borderId="41" xfId="0" applyFont="1" applyBorder="1" applyAlignment="1">
      <alignment horizontal="left" vertical="center"/>
    </xf>
    <xf numFmtId="0" fontId="12" fillId="0" borderId="2" xfId="0" applyFont="1" applyBorder="1" applyAlignment="1">
      <alignment horizontal="left" vertical="center"/>
    </xf>
    <xf numFmtId="0" fontId="60" fillId="0" borderId="2" xfId="0" applyFont="1" applyBorder="1" applyAlignment="1">
      <alignment horizontal="left" vertical="center"/>
    </xf>
    <xf numFmtId="0" fontId="61" fillId="11" borderId="5" xfId="0" applyFont="1" applyFill="1" applyBorder="1" applyAlignment="1">
      <alignment horizontal="left" vertical="center" wrapText="1"/>
    </xf>
    <xf numFmtId="0" fontId="61" fillId="11" borderId="1" xfId="0" applyFont="1" applyFill="1" applyBorder="1" applyAlignment="1">
      <alignment horizontal="left" vertical="center" wrapText="1"/>
    </xf>
    <xf numFmtId="0" fontId="61" fillId="11" borderId="3" xfId="0" applyFont="1" applyFill="1" applyBorder="1" applyAlignment="1">
      <alignment horizontal="left" vertical="center" wrapText="1"/>
    </xf>
    <xf numFmtId="0" fontId="10" fillId="4" borderId="5" xfId="0" applyFont="1" applyFill="1" applyBorder="1" applyAlignment="1">
      <alignment horizontal="left"/>
    </xf>
    <xf numFmtId="0" fontId="10" fillId="4" borderId="1" xfId="0" applyFont="1" applyFill="1" applyBorder="1" applyAlignment="1">
      <alignment horizontal="left"/>
    </xf>
    <xf numFmtId="0" fontId="10" fillId="4" borderId="3" xfId="0" applyFont="1" applyFill="1" applyBorder="1" applyAlignment="1">
      <alignment horizontal="left"/>
    </xf>
    <xf numFmtId="0" fontId="0" fillId="0" borderId="0" xfId="0" applyAlignment="1">
      <alignment horizontal="left" vertical="top" wrapText="1"/>
    </xf>
    <xf numFmtId="6" fontId="60" fillId="2" borderId="41" xfId="0" applyNumberFormat="1" applyFont="1" applyFill="1" applyBorder="1" applyAlignment="1">
      <alignment horizontal="left" vertical="center" wrapText="1"/>
    </xf>
    <xf numFmtId="6" fontId="60" fillId="2" borderId="8" xfId="0" applyNumberFormat="1" applyFont="1" applyFill="1" applyBorder="1" applyAlignment="1">
      <alignment horizontal="left" vertical="center" wrapText="1"/>
    </xf>
    <xf numFmtId="0" fontId="59" fillId="4" borderId="5" xfId="0" applyFont="1" applyFill="1" applyBorder="1" applyAlignment="1">
      <alignment horizontal="left" vertical="center" wrapText="1"/>
    </xf>
    <xf numFmtId="0" fontId="59" fillId="4" borderId="1" xfId="0" applyFont="1" applyFill="1" applyBorder="1" applyAlignment="1">
      <alignment horizontal="left" vertical="center" wrapText="1"/>
    </xf>
    <xf numFmtId="0" fontId="59" fillId="4" borderId="3" xfId="0" applyFont="1" applyFill="1" applyBorder="1" applyAlignment="1">
      <alignment horizontal="left" vertical="center" wrapText="1"/>
    </xf>
    <xf numFmtId="0" fontId="6" fillId="4" borderId="5" xfId="0" applyFont="1" applyFill="1" applyBorder="1" applyAlignment="1">
      <alignment horizontal="left"/>
    </xf>
    <xf numFmtId="0" fontId="6" fillId="4" borderId="1" xfId="0" applyFont="1" applyFill="1" applyBorder="1" applyAlignment="1">
      <alignment horizontal="left"/>
    </xf>
    <xf numFmtId="0" fontId="6" fillId="4" borderId="3" xfId="0" applyFont="1" applyFill="1" applyBorder="1" applyAlignment="1">
      <alignment horizontal="left"/>
    </xf>
    <xf numFmtId="0" fontId="45" fillId="12" borderId="2" xfId="0" applyFont="1" applyFill="1" applyBorder="1" applyAlignment="1">
      <alignment horizontal="left"/>
    </xf>
    <xf numFmtId="0" fontId="60" fillId="0" borderId="2" xfId="0" applyFont="1" applyBorder="1" applyAlignment="1">
      <alignment horizontal="left" wrapText="1"/>
    </xf>
    <xf numFmtId="0" fontId="45" fillId="12" borderId="5" xfId="0" applyFont="1" applyFill="1" applyBorder="1" applyAlignment="1">
      <alignment horizontal="left"/>
    </xf>
    <xf numFmtId="0" fontId="45" fillId="12" borderId="1" xfId="0" applyFont="1" applyFill="1" applyBorder="1" applyAlignment="1">
      <alignment horizontal="left"/>
    </xf>
    <xf numFmtId="0" fontId="45" fillId="12" borderId="3" xfId="0" applyFont="1" applyFill="1" applyBorder="1" applyAlignment="1">
      <alignment horizontal="left"/>
    </xf>
    <xf numFmtId="0" fontId="78" fillId="0" borderId="0" xfId="0" applyFont="1" applyAlignment="1">
      <alignment horizontal="center"/>
    </xf>
    <xf numFmtId="176" fontId="0" fillId="0" borderId="2" xfId="0" applyNumberFormat="1" applyBorder="1" applyAlignment="1">
      <alignment vertical="center"/>
    </xf>
  </cellXfs>
  <cellStyles count="29">
    <cellStyle name="Bad 2" xfId="4" xr:uid="{A65D33F7-2215-4899-8E87-03724BB2389A}"/>
    <cellStyle name="Comma" xfId="1" builtinId="3"/>
    <cellStyle name="Comma 2" xfId="20" xr:uid="{DB42AFBB-6257-417E-B4BD-6C07AEB27513}"/>
    <cellStyle name="Comma 3" xfId="6" xr:uid="{6609AEF2-D6F6-4161-B10F-9BDAFD7A1C9D}"/>
    <cellStyle name="Comma 4" xfId="7" xr:uid="{B1155769-4AE0-428E-BF81-EE36BA7184D8}"/>
    <cellStyle name="Comma 5" xfId="25" xr:uid="{C601F6AE-CCCF-4B27-AECC-9575AA91C135}"/>
    <cellStyle name="Comma 6" xfId="5" xr:uid="{A7A565FE-7227-45DF-B8B6-8DBC0C56AD5C}"/>
    <cellStyle name="Currency 2" xfId="9" xr:uid="{228FC61E-7A78-4FD2-927A-A1A1202BB7EB}"/>
    <cellStyle name="Currency 3" xfId="10" xr:uid="{C2AEED49-92C2-4B53-8BC3-2B80E7145F86}"/>
    <cellStyle name="Currency 4" xfId="11" xr:uid="{B8D4F1F0-8135-4E65-9A1E-F7ACBB60F2C7}"/>
    <cellStyle name="Currency 5" xfId="8" xr:uid="{E163E088-B312-4E84-B9AC-E5E292529672}"/>
    <cellStyle name="Good 2" xfId="13" xr:uid="{30EEB22B-2CDE-40B5-944B-D44705F86878}"/>
    <cellStyle name="Good 3" xfId="12" xr:uid="{7621CFD2-395F-483D-A441-93947F14E870}"/>
    <cellStyle name="Hyperlink 2" xfId="22" xr:uid="{C3A2166A-4E74-4187-AB5B-FD5EF0019FF9}"/>
    <cellStyle name="Neutral 2" xfId="23" xr:uid="{E2390828-F44A-4C51-9DD5-12556A22E925}"/>
    <cellStyle name="Normal" xfId="0" builtinId="0"/>
    <cellStyle name="Normal 128" xfId="27" xr:uid="{9F7A7B69-2E69-4F0A-BF81-B6C93154E571}"/>
    <cellStyle name="Normal 2" xfId="17" xr:uid="{74B955E7-B5F0-4F24-AFEE-143C0B351DD8}"/>
    <cellStyle name="Normal 2 4" xfId="28" xr:uid="{2D0BF9A7-B5A4-4AA2-877E-A7D0550DBD5A}"/>
    <cellStyle name="Normal 3" xfId="18" xr:uid="{26AA44A4-920E-46A2-8141-6C4D26133930}"/>
    <cellStyle name="Normal 4" xfId="19" xr:uid="{179AEA27-F528-4213-BEE9-D0F27CC1499A}"/>
    <cellStyle name="Normal 5" xfId="24" xr:uid="{9D4CD664-42B8-45C1-9772-5955A332BCBD}"/>
    <cellStyle name="Normal 6" xfId="26" xr:uid="{05E6E3B8-3AE1-477A-B8A7-BB11DE7959B8}"/>
    <cellStyle name="Normal 7" xfId="3" xr:uid="{0FDA2D41-309A-4534-98B6-62A5FAB77750}"/>
    <cellStyle name="Percent" xfId="2" builtinId="5"/>
    <cellStyle name="Percent 2" xfId="15" xr:uid="{E84C4077-AE41-400E-B303-FC06D31194E0}"/>
    <cellStyle name="Percent 3" xfId="16" xr:uid="{DCE51EBF-2828-48DC-A611-78EA15DF8EC6}"/>
    <cellStyle name="Percent 4" xfId="21" xr:uid="{C2D179CF-9BDA-461E-BAF7-07279E1D7857}"/>
    <cellStyle name="Percent 5" xfId="14" xr:uid="{5F99D9C7-D005-47E1-AB8D-2758B1BFBD4B}"/>
  </cellStyles>
  <dxfs count="0"/>
  <tableStyles count="0" defaultTableStyle="TableStyleMedium2" defaultPivotStyle="PivotStyleLight16"/>
  <colors>
    <mruColors>
      <color rgb="FFFF3399"/>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285750</xdr:rowOff>
    </xdr:from>
    <xdr:to>
      <xdr:col>0</xdr:col>
      <xdr:colOff>1644015</xdr:colOff>
      <xdr:row>0</xdr:row>
      <xdr:rowOff>657225</xdr:rowOff>
    </xdr:to>
    <xdr:pic>
      <xdr:nvPicPr>
        <xdr:cNvPr id="4" name="Picture 3" descr="CIBC logo">
          <a:extLst>
            <a:ext uri="{FF2B5EF4-FFF2-40B4-BE49-F238E27FC236}">
              <a16:creationId xmlns:a16="http://schemas.microsoft.com/office/drawing/2014/main" id="{6C91DAA5-80F0-42C6-8C60-7BE9382412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85750"/>
          <a:ext cx="1443990" cy="371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266700</xdr:rowOff>
    </xdr:from>
    <xdr:to>
      <xdr:col>0</xdr:col>
      <xdr:colOff>1536065</xdr:colOff>
      <xdr:row>0</xdr:row>
      <xdr:rowOff>640715</xdr:rowOff>
    </xdr:to>
    <xdr:pic>
      <xdr:nvPicPr>
        <xdr:cNvPr id="3" name="Picture 2" descr="CIBC logo">
          <a:extLst>
            <a:ext uri="{FF2B5EF4-FFF2-40B4-BE49-F238E27FC236}">
              <a16:creationId xmlns:a16="http://schemas.microsoft.com/office/drawing/2014/main" id="{1EA91C78-A105-4433-AFE4-1FF480C41C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266700"/>
          <a:ext cx="1437640" cy="37084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304800</xdr:rowOff>
    </xdr:from>
    <xdr:to>
      <xdr:col>0</xdr:col>
      <xdr:colOff>1497965</xdr:colOff>
      <xdr:row>0</xdr:row>
      <xdr:rowOff>673100</xdr:rowOff>
    </xdr:to>
    <xdr:pic>
      <xdr:nvPicPr>
        <xdr:cNvPr id="3" name="Picture 2" descr="CIBC logo">
          <a:extLst>
            <a:ext uri="{FF2B5EF4-FFF2-40B4-BE49-F238E27FC236}">
              <a16:creationId xmlns:a16="http://schemas.microsoft.com/office/drawing/2014/main" id="{F79E291F-6A26-4C95-AFDB-7F158989DB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04800"/>
          <a:ext cx="1440815" cy="3683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292100</xdr:rowOff>
    </xdr:from>
    <xdr:to>
      <xdr:col>0</xdr:col>
      <xdr:colOff>1523365</xdr:colOff>
      <xdr:row>0</xdr:row>
      <xdr:rowOff>666750</xdr:rowOff>
    </xdr:to>
    <xdr:pic>
      <xdr:nvPicPr>
        <xdr:cNvPr id="4" name="Picture 3" descr="CIBC logo">
          <a:extLst>
            <a:ext uri="{FF2B5EF4-FFF2-40B4-BE49-F238E27FC236}">
              <a16:creationId xmlns:a16="http://schemas.microsoft.com/office/drawing/2014/main" id="{0EC3694C-52B8-4886-9878-2AB038E39B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92100"/>
          <a:ext cx="1437640" cy="3746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workbookViewId="0">
      <selection activeCell="A8" sqref="A8"/>
    </sheetView>
  </sheetViews>
  <sheetFormatPr defaultColWidth="9.09765625" defaultRowHeight="13.5"/>
  <cols>
    <col min="1" max="1" width="104.09765625" customWidth="1"/>
  </cols>
  <sheetData>
    <row r="1" spans="1:1" ht="81" customHeight="1">
      <c r="A1" s="93"/>
    </row>
    <row r="2" spans="1:1" ht="109.5" customHeight="1">
      <c r="A2" s="104" t="s">
        <v>0</v>
      </c>
    </row>
    <row r="5" spans="1:1" ht="15.5">
      <c r="A5" s="310" t="s">
        <v>370</v>
      </c>
    </row>
    <row r="6" spans="1:1" ht="14.5">
      <c r="A6" s="311" t="s">
        <v>394</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49"/>
  <sheetViews>
    <sheetView tabSelected="1" zoomScale="70" zoomScaleNormal="70" workbookViewId="0">
      <pane ySplit="2" topLeftCell="A3" activePane="bottomLeft" state="frozen"/>
      <selection pane="bottomLeft" activeCell="B1" sqref="B1:H1"/>
    </sheetView>
  </sheetViews>
  <sheetFormatPr defaultColWidth="9.09765625" defaultRowHeight="13.5"/>
  <cols>
    <col min="1" max="1" width="77.296875" style="44" customWidth="1"/>
    <col min="2" max="8" width="27.09765625" style="18" customWidth="1"/>
    <col min="9" max="9" width="5.69921875" style="2" bestFit="1" customWidth="1"/>
    <col min="10" max="10" width="25.296875" customWidth="1"/>
    <col min="11" max="12" width="15.8984375" customWidth="1"/>
    <col min="13" max="13" width="11.59765625" bestFit="1" customWidth="1"/>
    <col min="14" max="14" width="22.3984375" customWidth="1"/>
    <col min="15" max="15" width="42.09765625" style="1" customWidth="1"/>
  </cols>
  <sheetData>
    <row r="1" spans="1:21" ht="68.25" customHeight="1">
      <c r="A1" s="352"/>
      <c r="B1" s="351" t="s">
        <v>479</v>
      </c>
      <c r="C1" s="351"/>
      <c r="D1" s="351"/>
      <c r="E1" s="351"/>
      <c r="F1" s="351"/>
      <c r="G1" s="351"/>
      <c r="H1" s="351"/>
      <c r="I1"/>
      <c r="O1"/>
    </row>
    <row r="2" spans="1:21" ht="18.649999999999999" customHeight="1">
      <c r="A2" s="351"/>
      <c r="B2" s="196" t="s">
        <v>393</v>
      </c>
      <c r="C2" s="196">
        <v>2021</v>
      </c>
      <c r="D2" s="196">
        <v>2020</v>
      </c>
      <c r="E2" s="196">
        <v>2019</v>
      </c>
      <c r="F2" s="196">
        <v>2018</v>
      </c>
      <c r="G2" s="196">
        <v>2017</v>
      </c>
      <c r="H2" s="196">
        <v>2016</v>
      </c>
      <c r="I2"/>
      <c r="O2"/>
    </row>
    <row r="3" spans="1:21" s="3" customFormat="1" ht="19.5" customHeight="1">
      <c r="A3" s="353" t="s">
        <v>2</v>
      </c>
      <c r="B3" s="354"/>
      <c r="C3" s="354"/>
      <c r="D3" s="354"/>
      <c r="E3" s="354"/>
      <c r="F3" s="354"/>
      <c r="G3" s="354"/>
      <c r="H3" s="355"/>
      <c r="N3" s="4"/>
      <c r="O3" s="4"/>
    </row>
    <row r="4" spans="1:21" s="315" customFormat="1" ht="19.5" customHeight="1">
      <c r="A4" s="312" t="s">
        <v>3</v>
      </c>
      <c r="B4" s="313"/>
      <c r="C4" s="313"/>
      <c r="D4" s="313"/>
      <c r="E4" s="313"/>
      <c r="F4" s="313"/>
      <c r="G4" s="313"/>
      <c r="H4" s="314"/>
    </row>
    <row r="5" spans="1:21" s="5" customFormat="1" ht="19.5" customHeight="1">
      <c r="A5" s="26" t="s">
        <v>4</v>
      </c>
      <c r="B5" s="35" t="s">
        <v>1</v>
      </c>
      <c r="C5" s="35">
        <v>2021</v>
      </c>
      <c r="D5" s="92" t="s">
        <v>5</v>
      </c>
      <c r="E5" s="92" t="s">
        <v>6</v>
      </c>
      <c r="F5" s="92" t="s">
        <v>7</v>
      </c>
      <c r="G5" s="92" t="s">
        <v>8</v>
      </c>
      <c r="H5" s="92" t="s">
        <v>9</v>
      </c>
      <c r="I5" s="3"/>
      <c r="J5" s="45"/>
      <c r="K5" s="45"/>
      <c r="L5" s="45"/>
      <c r="M5" s="45"/>
    </row>
    <row r="6" spans="1:21" s="3" customFormat="1" ht="19.5" customHeight="1">
      <c r="A6" s="30" t="s">
        <v>403</v>
      </c>
      <c r="B6" s="46" t="s">
        <v>10</v>
      </c>
      <c r="C6" s="166">
        <v>21017.076302550198</v>
      </c>
      <c r="D6" s="37">
        <v>22251.730118069288</v>
      </c>
      <c r="E6" s="37">
        <v>24726.528132522049</v>
      </c>
      <c r="F6" s="37">
        <v>23474.079701200772</v>
      </c>
      <c r="G6" s="47">
        <v>20623</v>
      </c>
      <c r="H6" s="47">
        <v>24700</v>
      </c>
      <c r="J6" s="6"/>
      <c r="K6" s="7"/>
      <c r="L6" s="7"/>
      <c r="M6" s="7"/>
    </row>
    <row r="7" spans="1:21" s="3" customFormat="1" ht="19.5" customHeight="1">
      <c r="A7" s="30" t="s">
        <v>404</v>
      </c>
      <c r="B7" s="46" t="s">
        <v>10</v>
      </c>
      <c r="C7" s="166">
        <v>30253.760707824102</v>
      </c>
      <c r="D7" s="37">
        <v>34847.659170502113</v>
      </c>
      <c r="E7" s="37">
        <v>37395.255181638342</v>
      </c>
      <c r="F7" s="37">
        <v>40348.1858245529</v>
      </c>
      <c r="G7" s="47">
        <v>32572</v>
      </c>
      <c r="H7" s="47">
        <v>35269</v>
      </c>
      <c r="J7" s="6"/>
      <c r="K7" s="7"/>
      <c r="L7" s="7"/>
      <c r="M7" s="7"/>
    </row>
    <row r="8" spans="1:21" s="3" customFormat="1" ht="19.5" customHeight="1">
      <c r="A8" s="30" t="s">
        <v>11</v>
      </c>
      <c r="B8" s="46" t="s">
        <v>10</v>
      </c>
      <c r="C8" s="166">
        <v>51270.837010374307</v>
      </c>
      <c r="D8" s="37">
        <f>SUM(D6:D7)</f>
        <v>57099.389288571401</v>
      </c>
      <c r="E8" s="37">
        <f>SUM(E6:E7)</f>
        <v>62121.783314160391</v>
      </c>
      <c r="F8" s="37">
        <f>SUM(F6:F7)</f>
        <v>63822.265525753668</v>
      </c>
      <c r="G8" s="47">
        <v>53195</v>
      </c>
      <c r="H8" s="47">
        <v>59969</v>
      </c>
      <c r="K8" s="8"/>
      <c r="L8" s="8"/>
      <c r="M8" s="8"/>
    </row>
    <row r="9" spans="1:21" s="158" customFormat="1" ht="19.5" hidden="1" customHeight="1">
      <c r="A9" s="155" t="s">
        <v>12</v>
      </c>
      <c r="B9" s="156" t="s">
        <v>13</v>
      </c>
      <c r="C9" s="157">
        <f>F8-C8</f>
        <v>12551.428515379361</v>
      </c>
      <c r="D9" s="157">
        <f>F8-D8</f>
        <v>6722.8762371822668</v>
      </c>
      <c r="E9" s="37">
        <f>F8-E8</f>
        <v>1700.4822115932766</v>
      </c>
      <c r="F9" s="75">
        <f>(SUM(C9:E9))/F8</f>
        <v>0.32864372317982232</v>
      </c>
      <c r="G9" s="157"/>
      <c r="H9" s="157"/>
      <c r="I9" s="3"/>
      <c r="J9" s="3"/>
      <c r="K9" s="159"/>
      <c r="L9" s="159"/>
      <c r="M9" s="159"/>
    </row>
    <row r="10" spans="1:21" s="158" customFormat="1" ht="19.5" customHeight="1">
      <c r="A10" s="40" t="s">
        <v>14</v>
      </c>
      <c r="B10" s="25" t="s">
        <v>15</v>
      </c>
      <c r="C10" s="335">
        <f>(F8-C8)/(F8)</f>
        <v>0.19666222143610035</v>
      </c>
      <c r="D10" s="71">
        <f>(F8-D8)/F8</f>
        <v>0.10533747402729601</v>
      </c>
      <c r="E10" s="71">
        <f>(F8-E8)/F8</f>
        <v>2.664402771642594E-2</v>
      </c>
      <c r="F10" s="37" t="s">
        <v>104</v>
      </c>
      <c r="G10" s="37" t="s">
        <v>104</v>
      </c>
      <c r="H10" s="37" t="s">
        <v>104</v>
      </c>
      <c r="I10" s="3"/>
      <c r="J10" s="3"/>
      <c r="K10" s="8"/>
      <c r="L10" s="8"/>
      <c r="M10" s="8"/>
      <c r="N10" s="3"/>
      <c r="O10" s="3"/>
      <c r="P10" s="3"/>
      <c r="Q10" s="3"/>
      <c r="R10" s="3"/>
      <c r="S10" s="3"/>
      <c r="T10" s="3"/>
      <c r="U10" s="3"/>
    </row>
    <row r="11" spans="1:21" s="158" customFormat="1" ht="27">
      <c r="A11" s="40" t="s">
        <v>16</v>
      </c>
      <c r="B11" s="68" t="s">
        <v>17</v>
      </c>
      <c r="C11" s="75">
        <f>19.7/30</f>
        <v>0.65666666666666662</v>
      </c>
      <c r="D11" s="75">
        <f>10.5/30</f>
        <v>0.35</v>
      </c>
      <c r="E11" s="75">
        <f>2.7/30</f>
        <v>9.0000000000000011E-2</v>
      </c>
      <c r="F11" s="161" t="s">
        <v>477</v>
      </c>
      <c r="G11" s="161" t="s">
        <v>104</v>
      </c>
      <c r="H11" s="161" t="s">
        <v>104</v>
      </c>
      <c r="I11" s="3"/>
      <c r="J11" s="3"/>
      <c r="K11" s="8"/>
      <c r="L11" s="8"/>
      <c r="M11" s="8"/>
      <c r="N11" s="3"/>
      <c r="O11" s="3"/>
      <c r="P11" s="3"/>
      <c r="Q11" s="3"/>
      <c r="R11" s="3"/>
      <c r="S11" s="3"/>
      <c r="T11" s="3"/>
      <c r="U11" s="3"/>
    </row>
    <row r="12" spans="1:21" s="3" customFormat="1" ht="19.5" customHeight="1">
      <c r="A12" s="30" t="s">
        <v>405</v>
      </c>
      <c r="B12" s="48" t="s">
        <v>18</v>
      </c>
      <c r="C12" s="49">
        <v>45.769182292231577</v>
      </c>
      <c r="D12" s="49">
        <v>48.158811079355424</v>
      </c>
      <c r="E12" s="49">
        <v>50.615457521930672</v>
      </c>
      <c r="F12" s="49">
        <v>52.964797763127656</v>
      </c>
      <c r="G12" s="49">
        <v>47.15</v>
      </c>
      <c r="H12" s="49">
        <v>52.87</v>
      </c>
      <c r="I12" s="15"/>
      <c r="J12" s="9"/>
    </row>
    <row r="13" spans="1:21" s="3" customFormat="1" ht="29.5" customHeight="1">
      <c r="A13" s="30" t="s">
        <v>406</v>
      </c>
      <c r="B13" s="46" t="s">
        <v>19</v>
      </c>
      <c r="C13" s="38">
        <v>2.5616206350424338</v>
      </c>
      <c r="D13" s="38">
        <v>3.0467840561888839</v>
      </c>
      <c r="E13" s="38">
        <v>3.3379010081771994</v>
      </c>
      <c r="F13" s="38">
        <v>3.5285446283071922</v>
      </c>
      <c r="G13" s="50">
        <v>3.27</v>
      </c>
      <c r="H13" s="38">
        <v>3.99</v>
      </c>
      <c r="I13" s="15"/>
      <c r="J13" s="9"/>
      <c r="K13" s="51"/>
    </row>
    <row r="14" spans="1:21" s="5" customFormat="1" ht="19.5" customHeight="1">
      <c r="A14" s="125" t="s">
        <v>20</v>
      </c>
      <c r="B14" s="126"/>
      <c r="C14" s="126"/>
      <c r="D14" s="126"/>
      <c r="E14" s="126"/>
      <c r="F14" s="126"/>
      <c r="G14" s="126"/>
      <c r="H14" s="127"/>
      <c r="I14" s="15"/>
      <c r="J14" s="15"/>
    </row>
    <row r="15" spans="1:21" s="3" customFormat="1" ht="19.5" customHeight="1">
      <c r="A15" s="106" t="s">
        <v>21</v>
      </c>
      <c r="B15" s="106"/>
      <c r="C15" s="106"/>
      <c r="D15" s="106"/>
      <c r="E15" s="106"/>
      <c r="F15" s="106"/>
      <c r="G15" s="106"/>
      <c r="H15" s="106"/>
      <c r="I15" s="15"/>
      <c r="J15" s="45"/>
      <c r="K15" s="45"/>
      <c r="L15" s="45"/>
      <c r="M15" s="45"/>
    </row>
    <row r="16" spans="1:21" s="3" customFormat="1" ht="19.5" customHeight="1">
      <c r="A16" s="40" t="s">
        <v>22</v>
      </c>
      <c r="B16" s="46" t="s">
        <v>10</v>
      </c>
      <c r="C16" s="166">
        <v>20152.875326343041</v>
      </c>
      <c r="D16" s="37">
        <v>21236.603727832968</v>
      </c>
      <c r="E16" s="37">
        <v>23261.607854136768</v>
      </c>
      <c r="F16" s="37">
        <v>22402.116639480031</v>
      </c>
      <c r="G16" s="37">
        <v>20623</v>
      </c>
      <c r="H16" s="37">
        <v>24700</v>
      </c>
      <c r="I16" s="15"/>
      <c r="J16" s="52"/>
      <c r="K16" s="52"/>
      <c r="L16" s="52"/>
      <c r="M16" s="7"/>
    </row>
    <row r="17" spans="1:13" s="3" customFormat="1" ht="19.5" customHeight="1">
      <c r="A17" s="40" t="s">
        <v>23</v>
      </c>
      <c r="B17" s="46" t="s">
        <v>10</v>
      </c>
      <c r="C17" s="166">
        <v>24321.495193253424</v>
      </c>
      <c r="D17" s="37">
        <v>27137.526413519819</v>
      </c>
      <c r="E17" s="37">
        <v>30018.722439878922</v>
      </c>
      <c r="F17" s="37">
        <v>33060.254713085109</v>
      </c>
      <c r="G17" s="37">
        <v>32573</v>
      </c>
      <c r="H17" s="37">
        <v>35269</v>
      </c>
      <c r="I17" s="15"/>
      <c r="J17" s="52"/>
      <c r="K17" s="52"/>
      <c r="L17" s="52"/>
      <c r="M17" s="7"/>
    </row>
    <row r="18" spans="1:13" s="3" customFormat="1" ht="19.5" customHeight="1">
      <c r="A18" s="40" t="s">
        <v>24</v>
      </c>
      <c r="B18" s="46" t="s">
        <v>10</v>
      </c>
      <c r="C18" s="166">
        <f>SUM(C16:C17)</f>
        <v>44474.370519596465</v>
      </c>
      <c r="D18" s="37">
        <f>SUM(D16:D17)</f>
        <v>48374.130141352784</v>
      </c>
      <c r="E18" s="37">
        <v>53280.330294015686</v>
      </c>
      <c r="F18" s="37">
        <f>SUM(F16:F17)</f>
        <v>55462.37135256514</v>
      </c>
      <c r="G18" s="37">
        <v>53196</v>
      </c>
      <c r="H18" s="37">
        <v>59970</v>
      </c>
      <c r="I18" s="15"/>
      <c r="J18" s="53"/>
      <c r="K18" s="54"/>
      <c r="L18" s="55"/>
    </row>
    <row r="19" spans="1:13" s="3" customFormat="1" ht="19.5" customHeight="1">
      <c r="A19" s="107" t="s">
        <v>25</v>
      </c>
      <c r="B19" s="108"/>
      <c r="C19" s="108"/>
      <c r="D19" s="108"/>
      <c r="E19" s="108"/>
      <c r="F19" s="108"/>
      <c r="G19" s="108"/>
      <c r="H19" s="108"/>
      <c r="I19" s="15"/>
    </row>
    <row r="20" spans="1:13" s="3" customFormat="1" ht="19.5" customHeight="1">
      <c r="A20" s="40" t="s">
        <v>22</v>
      </c>
      <c r="B20" s="46" t="s">
        <v>10</v>
      </c>
      <c r="C20" s="166">
        <v>864.20097620720844</v>
      </c>
      <c r="D20" s="37">
        <v>1015.1263902363224</v>
      </c>
      <c r="E20" s="37">
        <v>1464.9202783852813</v>
      </c>
      <c r="F20" s="37">
        <v>1071.9630617207392</v>
      </c>
      <c r="G20" s="362" t="s">
        <v>26</v>
      </c>
      <c r="H20" s="363"/>
      <c r="I20" s="15"/>
      <c r="J20" s="6"/>
      <c r="K20" s="10"/>
    </row>
    <row r="21" spans="1:13" s="3" customFormat="1" ht="19.5" customHeight="1">
      <c r="A21" s="40" t="s">
        <v>23</v>
      </c>
      <c r="B21" s="46" t="s">
        <v>10</v>
      </c>
      <c r="C21" s="166">
        <v>5932.2655145706303</v>
      </c>
      <c r="D21" s="37">
        <v>7710.1327569822952</v>
      </c>
      <c r="E21" s="37">
        <v>7376.5327417594217</v>
      </c>
      <c r="F21" s="37">
        <v>7287.9311114677948</v>
      </c>
      <c r="G21" s="364"/>
      <c r="H21" s="365"/>
      <c r="I21" s="15"/>
      <c r="J21" s="6"/>
      <c r="K21" s="10"/>
    </row>
    <row r="22" spans="1:13" s="3" customFormat="1" ht="19.5" customHeight="1">
      <c r="A22" s="40" t="s">
        <v>27</v>
      </c>
      <c r="B22" s="46" t="s">
        <v>10</v>
      </c>
      <c r="C22" s="166">
        <v>6797</v>
      </c>
      <c r="D22" s="37">
        <f>SUM(D20:D21)</f>
        <v>8725.2591472186177</v>
      </c>
      <c r="E22" s="37">
        <v>8842</v>
      </c>
      <c r="F22" s="37">
        <f>SUM(F20:F21)</f>
        <v>8359.8941731885334</v>
      </c>
      <c r="G22" s="366"/>
      <c r="H22" s="367"/>
      <c r="I22" s="15"/>
      <c r="J22" s="17"/>
      <c r="K22" s="17"/>
    </row>
    <row r="23" spans="1:13" s="5" customFormat="1" ht="19.5" customHeight="1">
      <c r="A23" s="26" t="s">
        <v>407</v>
      </c>
      <c r="B23" s="35" t="s">
        <v>1</v>
      </c>
      <c r="C23" s="35">
        <v>2021</v>
      </c>
      <c r="D23" s="35">
        <v>2020</v>
      </c>
      <c r="E23" s="35">
        <v>2019</v>
      </c>
      <c r="F23" s="35">
        <v>2018</v>
      </c>
      <c r="G23" s="35">
        <v>2017</v>
      </c>
      <c r="H23" s="35">
        <v>2016</v>
      </c>
      <c r="I23" s="15"/>
      <c r="J23" s="45"/>
      <c r="K23" s="45"/>
      <c r="L23" s="45"/>
      <c r="M23" s="45"/>
    </row>
    <row r="24" spans="1:13" s="3" customFormat="1" ht="19.5" customHeight="1">
      <c r="A24" s="40" t="s">
        <v>408</v>
      </c>
      <c r="B24" s="46" t="s">
        <v>10</v>
      </c>
      <c r="C24" s="166">
        <v>5805.989240776189</v>
      </c>
      <c r="D24" s="166">
        <v>6713</v>
      </c>
      <c r="E24" s="166">
        <v>9208</v>
      </c>
      <c r="F24" s="37">
        <v>10341.918335132586</v>
      </c>
      <c r="G24" s="37">
        <v>11385.182026834556</v>
      </c>
      <c r="H24" s="37">
        <v>12882</v>
      </c>
      <c r="J24" s="6"/>
      <c r="K24" s="56"/>
    </row>
    <row r="25" spans="1:13" s="3" customFormat="1" ht="19.5" customHeight="1">
      <c r="A25" s="40" t="s">
        <v>409</v>
      </c>
      <c r="B25" s="46" t="s">
        <v>10</v>
      </c>
      <c r="C25" s="166">
        <v>1202.8453776839312</v>
      </c>
      <c r="D25" s="166">
        <v>3901</v>
      </c>
      <c r="E25" s="166">
        <v>10958</v>
      </c>
      <c r="F25" s="37">
        <v>12582.108031626009</v>
      </c>
      <c r="G25" s="37">
        <v>11455</v>
      </c>
      <c r="H25" s="37">
        <v>11087</v>
      </c>
      <c r="J25" s="6"/>
      <c r="K25" s="57"/>
      <c r="L25" s="7"/>
      <c r="M25" s="7"/>
    </row>
    <row r="26" spans="1:13" s="3" customFormat="1" ht="19.5" customHeight="1">
      <c r="A26" s="40" t="s">
        <v>28</v>
      </c>
      <c r="B26" s="46" t="s">
        <v>10</v>
      </c>
      <c r="C26" s="166">
        <v>3223.2034812692636</v>
      </c>
      <c r="D26" s="37">
        <v>4580.5362752572601</v>
      </c>
      <c r="E26" s="37">
        <v>8538.3757656822509</v>
      </c>
      <c r="F26" s="37">
        <v>9276.6300852719469</v>
      </c>
      <c r="G26" s="356" t="s">
        <v>29</v>
      </c>
      <c r="H26" s="356" t="s">
        <v>29</v>
      </c>
      <c r="J26" s="6"/>
      <c r="K26" s="57"/>
      <c r="L26" s="7"/>
      <c r="M26" s="7"/>
    </row>
    <row r="27" spans="1:13" s="3" customFormat="1" ht="19.5" customHeight="1">
      <c r="A27" s="30" t="s">
        <v>30</v>
      </c>
      <c r="B27" s="46" t="s">
        <v>10</v>
      </c>
      <c r="C27" s="166">
        <f>SUM(C24:C26)</f>
        <v>10232.038099729383</v>
      </c>
      <c r="D27" s="37">
        <f>SUM(D24:D26)</f>
        <v>15194.53627525726</v>
      </c>
      <c r="E27" s="37">
        <f>SUM(E24:E26)</f>
        <v>28704.375765682249</v>
      </c>
      <c r="F27" s="37">
        <f>SUM(F24:F26)</f>
        <v>32200.656452030544</v>
      </c>
      <c r="G27" s="358"/>
      <c r="H27" s="358"/>
      <c r="J27" s="6"/>
      <c r="K27" s="57"/>
      <c r="L27" s="7"/>
      <c r="M27" s="7"/>
    </row>
    <row r="28" spans="1:13" s="16" customFormat="1" ht="19.5" customHeight="1">
      <c r="A28" s="26" t="s">
        <v>31</v>
      </c>
      <c r="B28" s="35" t="s">
        <v>32</v>
      </c>
      <c r="C28" s="168">
        <f>SUM(C8,C27)</f>
        <v>61502.875110103691</v>
      </c>
      <c r="D28" s="58">
        <f>SUM(D8,D27)</f>
        <v>72293.925563828656</v>
      </c>
      <c r="E28" s="188">
        <f>SUM(E8,E27)</f>
        <v>90826.159079842648</v>
      </c>
      <c r="F28" s="188">
        <f>SUM(F8,F27)</f>
        <v>96022.921977784208</v>
      </c>
      <c r="G28" s="58"/>
      <c r="H28" s="58"/>
      <c r="J28" s="3"/>
    </row>
    <row r="29" spans="1:13" s="15" customFormat="1" ht="19.5" customHeight="1">
      <c r="A29" s="112" t="s">
        <v>33</v>
      </c>
      <c r="B29" s="113"/>
      <c r="C29" s="167"/>
      <c r="D29" s="169"/>
      <c r="E29" s="169"/>
      <c r="F29" s="113"/>
      <c r="G29" s="113"/>
      <c r="H29" s="109"/>
      <c r="J29" s="45"/>
      <c r="K29" s="45"/>
    </row>
    <row r="30" spans="1:13" s="5" customFormat="1" ht="19.5" customHeight="1">
      <c r="A30" s="27" t="s">
        <v>34</v>
      </c>
      <c r="B30" s="35" t="s">
        <v>1</v>
      </c>
      <c r="C30" s="35">
        <v>2021</v>
      </c>
      <c r="D30" s="92" t="s">
        <v>5</v>
      </c>
      <c r="E30" s="189" t="s">
        <v>6</v>
      </c>
      <c r="F30" s="189" t="s">
        <v>7</v>
      </c>
      <c r="G30" s="35">
        <v>2017</v>
      </c>
      <c r="H30" s="35">
        <v>2016</v>
      </c>
      <c r="I30" s="15"/>
      <c r="J30" s="45"/>
      <c r="K30" s="45"/>
      <c r="L30" s="45"/>
      <c r="M30" s="45"/>
    </row>
    <row r="31" spans="1:13" s="3" customFormat="1" ht="19.5" customHeight="1">
      <c r="A31" s="107" t="s">
        <v>21</v>
      </c>
      <c r="B31" s="108"/>
      <c r="C31" s="108"/>
      <c r="D31" s="108"/>
      <c r="E31" s="108"/>
      <c r="F31" s="108"/>
      <c r="G31" s="108"/>
      <c r="H31" s="108"/>
      <c r="I31" s="15"/>
      <c r="J31" s="59"/>
      <c r="K31" s="59"/>
    </row>
    <row r="32" spans="1:13" s="3" customFormat="1" ht="19.5" customHeight="1">
      <c r="A32" s="40" t="s">
        <v>35</v>
      </c>
      <c r="B32" s="25" t="s">
        <v>36</v>
      </c>
      <c r="C32" s="37">
        <v>698280.8915501273</v>
      </c>
      <c r="D32" s="37">
        <v>752778.77430778719</v>
      </c>
      <c r="E32" s="37">
        <v>829555.17128763895</v>
      </c>
      <c r="F32" s="37">
        <v>837339.70027134859</v>
      </c>
      <c r="G32" s="37">
        <v>882348</v>
      </c>
      <c r="H32" s="37">
        <v>921944</v>
      </c>
      <c r="I32" s="15"/>
      <c r="J32" s="59"/>
      <c r="K32" s="59"/>
    </row>
    <row r="33" spans="1:13" s="3" customFormat="1" ht="19.5" customHeight="1">
      <c r="A33" s="40" t="s">
        <v>37</v>
      </c>
      <c r="B33" s="25" t="s">
        <v>36</v>
      </c>
      <c r="C33" s="37">
        <v>387297.744381578</v>
      </c>
      <c r="D33" s="37">
        <v>400897.90661898721</v>
      </c>
      <c r="E33" s="37">
        <v>431767.66794755083</v>
      </c>
      <c r="F33" s="37">
        <v>414008.94399929547</v>
      </c>
      <c r="G33" s="37">
        <v>384676</v>
      </c>
      <c r="H33" s="37">
        <v>448596</v>
      </c>
      <c r="I33" s="15"/>
      <c r="K33" s="60"/>
    </row>
    <row r="34" spans="1:13" s="3" customFormat="1" ht="19.5" customHeight="1">
      <c r="A34" s="40" t="s">
        <v>38</v>
      </c>
      <c r="B34" s="25" t="s">
        <v>36</v>
      </c>
      <c r="C34" s="37">
        <f>29047.7837295555+34870.5969757736+17422.5087420276+1197.37218571577</f>
        <v>82538.26163307247</v>
      </c>
      <c r="D34" s="37">
        <v>103222.80546543802</v>
      </c>
      <c r="E34" s="37">
        <v>108079.51009782281</v>
      </c>
      <c r="F34" s="37">
        <v>96741.410643098323</v>
      </c>
      <c r="G34" s="37">
        <v>82354</v>
      </c>
      <c r="H34" s="37">
        <v>81120</v>
      </c>
      <c r="I34" s="15"/>
    </row>
    <row r="35" spans="1:13" s="3" customFormat="1" ht="19.5" customHeight="1">
      <c r="A35" s="40" t="s">
        <v>24</v>
      </c>
      <c r="B35" s="25" t="s">
        <v>36</v>
      </c>
      <c r="C35" s="37">
        <f>SUM(C32:C34)</f>
        <v>1168116.8975647779</v>
      </c>
      <c r="D35" s="37">
        <v>1256899.4863922126</v>
      </c>
      <c r="E35" s="37">
        <v>1369402.3493330125</v>
      </c>
      <c r="F35" s="37">
        <v>1348090.0549137425</v>
      </c>
      <c r="G35" s="37">
        <v>1349378</v>
      </c>
      <c r="H35" s="37">
        <v>1451659</v>
      </c>
      <c r="I35" s="15"/>
      <c r="M35" s="60"/>
    </row>
    <row r="36" spans="1:13" s="3" customFormat="1" ht="19.5" customHeight="1">
      <c r="A36" s="107" t="s">
        <v>25</v>
      </c>
      <c r="B36" s="108"/>
      <c r="C36" s="108"/>
      <c r="D36" s="133"/>
      <c r="E36" s="133"/>
      <c r="F36" s="133"/>
      <c r="G36" s="108"/>
      <c r="H36" s="108"/>
      <c r="I36" s="15"/>
    </row>
    <row r="37" spans="1:13" s="3" customFormat="1" ht="26.5" customHeight="1">
      <c r="A37" s="40" t="s">
        <v>35</v>
      </c>
      <c r="B37" s="25" t="s">
        <v>36</v>
      </c>
      <c r="C37" s="37">
        <v>42179.609275153256</v>
      </c>
      <c r="D37" s="37">
        <v>55276.755893997099</v>
      </c>
      <c r="E37" s="37">
        <v>54128.425966599825</v>
      </c>
      <c r="F37" s="37">
        <v>50947.294836099703</v>
      </c>
      <c r="G37" s="356" t="s">
        <v>39</v>
      </c>
      <c r="H37" s="356" t="s">
        <v>39</v>
      </c>
      <c r="I37" s="15"/>
    </row>
    <row r="38" spans="1:13" s="3" customFormat="1" ht="19.5" customHeight="1">
      <c r="A38" s="40" t="s">
        <v>37</v>
      </c>
      <c r="B38" s="25" t="s">
        <v>36</v>
      </c>
      <c r="C38" s="37">
        <v>17023.008945621386</v>
      </c>
      <c r="D38" s="37">
        <v>17610.238776328799</v>
      </c>
      <c r="E38" s="37">
        <v>25047.149547250523</v>
      </c>
      <c r="F38" s="37">
        <v>20846.281851691238</v>
      </c>
      <c r="G38" s="357"/>
      <c r="H38" s="357"/>
      <c r="I38" s="15"/>
    </row>
    <row r="39" spans="1:13" s="3" customFormat="1" ht="19.5" customHeight="1">
      <c r="A39" s="40" t="s">
        <v>38</v>
      </c>
      <c r="B39" s="25" t="s">
        <v>36</v>
      </c>
      <c r="C39" s="37">
        <f>5840.13862712384+3763.36084256903</f>
        <v>9603.4994696928698</v>
      </c>
      <c r="D39" s="37">
        <f>5680.5645181963+2988.008661+1756.65026910513</f>
        <v>10425.223448301431</v>
      </c>
      <c r="E39" s="37">
        <v>12713.090894774814</v>
      </c>
      <c r="F39" s="37">
        <v>10830.363932921224</v>
      </c>
      <c r="G39" s="357"/>
      <c r="H39" s="357"/>
      <c r="I39" s="15"/>
      <c r="J39" s="6"/>
      <c r="K39" s="10"/>
      <c r="L39" s="10"/>
    </row>
    <row r="40" spans="1:13" s="3" customFormat="1" ht="19.5" customHeight="1">
      <c r="A40" s="40" t="s">
        <v>27</v>
      </c>
      <c r="B40" s="25" t="s">
        <v>36</v>
      </c>
      <c r="C40" s="37">
        <f>SUM(C37:C39)</f>
        <v>68806.117690467509</v>
      </c>
      <c r="D40" s="37">
        <f>SUM(D37:D39)</f>
        <v>83312.218118627323</v>
      </c>
      <c r="E40" s="37">
        <v>91888.666408625155</v>
      </c>
      <c r="F40" s="37">
        <v>82623.940620712121</v>
      </c>
      <c r="G40" s="358"/>
      <c r="H40" s="358"/>
      <c r="I40" s="15"/>
    </row>
    <row r="41" spans="1:13" s="3" customFormat="1" ht="19.5" customHeight="1">
      <c r="A41" s="41" t="s">
        <v>40</v>
      </c>
      <c r="B41" s="61" t="s">
        <v>36</v>
      </c>
      <c r="C41" s="62">
        <f>SUM(C35,C40)</f>
        <v>1236923.0152552454</v>
      </c>
      <c r="D41" s="62">
        <f>SUM(D35,D40)</f>
        <v>1340211.7045108399</v>
      </c>
      <c r="E41" s="62">
        <f>SUM(E35,E40)</f>
        <v>1461291.0157416377</v>
      </c>
      <c r="F41" s="62">
        <f>SUM(F35,F40)</f>
        <v>1430713.9955344545</v>
      </c>
      <c r="G41" s="62">
        <v>1349378</v>
      </c>
      <c r="H41" s="62">
        <v>1451659</v>
      </c>
      <c r="I41" s="15"/>
    </row>
    <row r="42" spans="1:13" s="3" customFormat="1" ht="19.5" customHeight="1">
      <c r="A42" s="30" t="s">
        <v>41</v>
      </c>
      <c r="B42" s="46" t="s">
        <v>42</v>
      </c>
      <c r="C42" s="38">
        <v>1.1041940851330128</v>
      </c>
      <c r="D42" s="38">
        <v>1.1303623924537649</v>
      </c>
      <c r="E42" s="38">
        <v>1.1906276572969861</v>
      </c>
      <c r="F42" s="38">
        <v>1.1873203936920862</v>
      </c>
      <c r="G42" s="50">
        <v>1.2</v>
      </c>
      <c r="H42" s="50">
        <v>1.28</v>
      </c>
      <c r="I42" s="15"/>
      <c r="M42" s="10"/>
    </row>
    <row r="43" spans="1:13" s="3" customFormat="1" ht="19.5" customHeight="1">
      <c r="A43" s="30" t="s">
        <v>43</v>
      </c>
      <c r="B43" s="46" t="s">
        <v>44</v>
      </c>
      <c r="C43" s="63">
        <v>61.799800912078211</v>
      </c>
      <c r="D43" s="63">
        <v>71.512772800157521</v>
      </c>
      <c r="E43" s="63">
        <v>78.517461902489501</v>
      </c>
      <c r="F43" s="63">
        <v>80.223953994306072</v>
      </c>
      <c r="G43" s="64">
        <v>82.89</v>
      </c>
      <c r="H43" s="64">
        <v>96.55</v>
      </c>
      <c r="I43" s="15"/>
    </row>
    <row r="44" spans="1:13" s="3" customFormat="1" ht="15.5">
      <c r="A44" s="30" t="s">
        <v>45</v>
      </c>
      <c r="B44" s="46" t="s">
        <v>42</v>
      </c>
      <c r="C44" s="38">
        <v>0.66100484444230723</v>
      </c>
      <c r="D44" s="38">
        <v>0.68153082030257461</v>
      </c>
      <c r="E44" s="38">
        <v>0.72000588510879482</v>
      </c>
      <c r="F44" s="38">
        <v>0.73717127814112926</v>
      </c>
      <c r="G44" s="38">
        <v>0.78193482389752711</v>
      </c>
      <c r="H44" s="38">
        <v>0.81279849587738162</v>
      </c>
      <c r="I44" s="15"/>
    </row>
    <row r="45" spans="1:13" s="5" customFormat="1" ht="19.5" customHeight="1">
      <c r="A45" s="110" t="s">
        <v>46</v>
      </c>
      <c r="B45" s="105"/>
      <c r="C45" s="105"/>
      <c r="D45" s="105"/>
      <c r="E45" s="105"/>
      <c r="F45" s="105"/>
      <c r="G45" s="105"/>
      <c r="H45" s="105"/>
      <c r="I45" s="15"/>
      <c r="J45" s="45"/>
      <c r="K45" s="45"/>
      <c r="L45" s="45"/>
      <c r="M45" s="45"/>
    </row>
    <row r="46" spans="1:13" s="5" customFormat="1" ht="19.5" customHeight="1">
      <c r="A46" s="27" t="s">
        <v>47</v>
      </c>
      <c r="B46" s="35" t="s">
        <v>1</v>
      </c>
      <c r="C46" s="35" t="s">
        <v>48</v>
      </c>
      <c r="D46" s="35" t="s">
        <v>49</v>
      </c>
      <c r="E46" s="190" t="s">
        <v>50</v>
      </c>
      <c r="F46" s="190">
        <v>2018</v>
      </c>
      <c r="G46" s="35">
        <v>2017</v>
      </c>
      <c r="H46" s="35">
        <v>2016</v>
      </c>
      <c r="I46" s="15"/>
      <c r="J46" s="45"/>
      <c r="K46" s="45"/>
      <c r="L46" s="45"/>
      <c r="M46" s="45"/>
    </row>
    <row r="47" spans="1:13" s="5" customFormat="1" ht="19.5" customHeight="1">
      <c r="A47" s="107" t="s">
        <v>51</v>
      </c>
      <c r="B47" s="108"/>
      <c r="C47" s="108"/>
      <c r="D47" s="108"/>
      <c r="E47" s="108"/>
      <c r="F47" s="108"/>
      <c r="G47" s="108"/>
      <c r="H47" s="108"/>
      <c r="I47" s="15"/>
    </row>
    <row r="48" spans="1:13" s="3" customFormat="1" ht="19.5" customHeight="1">
      <c r="A48" s="40" t="s">
        <v>52</v>
      </c>
      <c r="B48" s="46" t="s">
        <v>10</v>
      </c>
      <c r="C48" s="37">
        <v>405.23335694460002</v>
      </c>
      <c r="D48" s="37">
        <v>2349</v>
      </c>
      <c r="E48" s="37">
        <v>7879</v>
      </c>
      <c r="F48" s="37">
        <v>9261</v>
      </c>
      <c r="G48" s="37">
        <v>8161</v>
      </c>
      <c r="H48" s="37">
        <v>7711</v>
      </c>
      <c r="I48" s="15"/>
      <c r="J48" s="15"/>
      <c r="K48" s="15"/>
      <c r="L48" s="15"/>
      <c r="M48" s="15"/>
    </row>
    <row r="49" spans="1:13" s="3" customFormat="1" ht="19.5" customHeight="1">
      <c r="A49" s="40" t="s">
        <v>410</v>
      </c>
      <c r="B49" s="46" t="s">
        <v>10</v>
      </c>
      <c r="C49" s="37">
        <f>267.979758074315+528.857258034616</f>
        <v>796.83701610893104</v>
      </c>
      <c r="D49" s="37">
        <v>1541</v>
      </c>
      <c r="E49" s="37">
        <v>3011</v>
      </c>
      <c r="F49" s="37">
        <v>3270</v>
      </c>
      <c r="G49" s="37">
        <v>3245</v>
      </c>
      <c r="H49" s="37">
        <v>3327</v>
      </c>
      <c r="I49" s="15"/>
      <c r="M49" s="52"/>
    </row>
    <row r="50" spans="1:13" s="3" customFormat="1" ht="19.5" customHeight="1">
      <c r="A50" s="40" t="s">
        <v>53</v>
      </c>
      <c r="B50" s="46" t="s">
        <v>10</v>
      </c>
      <c r="C50" s="37">
        <v>0.77500463040000001</v>
      </c>
      <c r="D50" s="37">
        <v>11</v>
      </c>
      <c r="E50" s="37">
        <v>69</v>
      </c>
      <c r="F50" s="37">
        <v>52</v>
      </c>
      <c r="G50" s="37">
        <v>49</v>
      </c>
      <c r="H50" s="37">
        <v>49</v>
      </c>
      <c r="I50" s="15"/>
      <c r="M50" s="52"/>
    </row>
    <row r="51" spans="1:13" s="3" customFormat="1" ht="19.5" customHeight="1">
      <c r="A51" s="40" t="s">
        <v>54</v>
      </c>
      <c r="B51" s="46" t="s">
        <v>10</v>
      </c>
      <c r="C51" s="37">
        <f>SUM(C48:C50)</f>
        <v>1202.845377683931</v>
      </c>
      <c r="D51" s="37">
        <v>3901</v>
      </c>
      <c r="E51" s="37">
        <v>10958</v>
      </c>
      <c r="F51" s="37">
        <v>12582</v>
      </c>
      <c r="G51" s="37">
        <v>11455</v>
      </c>
      <c r="H51" s="37">
        <v>11087</v>
      </c>
      <c r="I51" s="15"/>
      <c r="M51" s="55"/>
    </row>
    <row r="52" spans="1:13" s="5" customFormat="1" ht="19.5" customHeight="1">
      <c r="A52" s="26" t="s">
        <v>411</v>
      </c>
      <c r="B52" s="35" t="s">
        <v>1</v>
      </c>
      <c r="C52" s="35">
        <v>2021</v>
      </c>
      <c r="D52" s="35">
        <v>2020</v>
      </c>
      <c r="E52" s="190">
        <v>2019</v>
      </c>
      <c r="F52" s="190">
        <v>2018</v>
      </c>
      <c r="G52" s="35">
        <v>2017</v>
      </c>
      <c r="H52" s="35">
        <v>2016</v>
      </c>
      <c r="I52" s="15"/>
      <c r="M52" s="55"/>
    </row>
    <row r="53" spans="1:13" s="3" customFormat="1" ht="19.5" customHeight="1">
      <c r="A53" s="107" t="s">
        <v>51</v>
      </c>
      <c r="B53" s="108"/>
      <c r="C53" s="108"/>
      <c r="D53" s="108"/>
      <c r="E53" s="108"/>
      <c r="F53" s="108"/>
      <c r="G53" s="108"/>
      <c r="H53" s="108"/>
      <c r="I53" s="15"/>
      <c r="M53" s="55"/>
    </row>
    <row r="54" spans="1:13" s="3" customFormat="1" ht="19.5" customHeight="1">
      <c r="A54" s="40" t="s">
        <v>52</v>
      </c>
      <c r="B54" s="25" t="s">
        <v>55</v>
      </c>
      <c r="C54" s="37">
        <v>4092844.51988</v>
      </c>
      <c r="D54" s="37">
        <v>23165953.62328</v>
      </c>
      <c r="E54" s="37">
        <v>76960530.80390799</v>
      </c>
      <c r="F54" s="37">
        <v>75856373</v>
      </c>
      <c r="G54" s="37">
        <v>67548829</v>
      </c>
      <c r="H54" s="37">
        <v>63760282</v>
      </c>
      <c r="I54" s="15"/>
      <c r="J54" s="53"/>
      <c r="K54" s="55"/>
      <c r="L54" s="55"/>
      <c r="M54" s="55"/>
    </row>
    <row r="55" spans="1:13" s="3" customFormat="1" ht="19.5" customHeight="1">
      <c r="A55" s="40" t="s">
        <v>410</v>
      </c>
      <c r="B55" s="25" t="s">
        <v>55</v>
      </c>
      <c r="C55" s="37">
        <f>1255123.55381692+2476982.61218</f>
        <v>3732106.1659969203</v>
      </c>
      <c r="D55" s="37">
        <v>7343733.5662241662</v>
      </c>
      <c r="E55" s="37">
        <v>13972605.994921502</v>
      </c>
      <c r="F55" s="37">
        <v>14049502</v>
      </c>
      <c r="G55" s="37">
        <v>13943349</v>
      </c>
      <c r="H55" s="37">
        <v>14295725</v>
      </c>
      <c r="I55" s="15"/>
      <c r="J55" s="65"/>
      <c r="K55" s="66"/>
      <c r="L55" s="66"/>
      <c r="M55" s="66"/>
    </row>
    <row r="56" spans="1:13" s="3" customFormat="1" ht="19.5" customHeight="1">
      <c r="A56" s="40" t="s">
        <v>53</v>
      </c>
      <c r="B56" s="25" t="s">
        <v>55</v>
      </c>
      <c r="C56" s="37">
        <v>10940.293319999999</v>
      </c>
      <c r="D56" s="37">
        <v>156973.41461600002</v>
      </c>
      <c r="E56" s="37">
        <v>785066.37223875523</v>
      </c>
      <c r="F56" s="37">
        <v>448043</v>
      </c>
      <c r="G56" s="37">
        <v>427452</v>
      </c>
      <c r="H56" s="37">
        <v>427425</v>
      </c>
      <c r="I56" s="15"/>
      <c r="J56" s="65"/>
      <c r="K56" s="66"/>
      <c r="L56" s="66"/>
      <c r="M56" s="66"/>
    </row>
    <row r="57" spans="1:13" s="3" customFormat="1" ht="19.5" customHeight="1">
      <c r="A57" s="40" t="s">
        <v>54</v>
      </c>
      <c r="B57" s="25" t="s">
        <v>55</v>
      </c>
      <c r="C57" s="37">
        <f>SUM(C54:C56)</f>
        <v>7835890.979196921</v>
      </c>
      <c r="D57" s="37">
        <v>30666660.604120165</v>
      </c>
      <c r="E57" s="37">
        <v>91718203.171068251</v>
      </c>
      <c r="F57" s="37">
        <v>90353918</v>
      </c>
      <c r="G57" s="37">
        <v>81919630</v>
      </c>
      <c r="H57" s="37">
        <v>78483432</v>
      </c>
      <c r="I57" s="15"/>
    </row>
    <row r="58" spans="1:13" s="3" customFormat="1" ht="19.5" customHeight="1">
      <c r="A58" s="27" t="s">
        <v>56</v>
      </c>
      <c r="B58" s="35" t="s">
        <v>1</v>
      </c>
      <c r="C58" s="35">
        <v>2021</v>
      </c>
      <c r="D58" s="35">
        <v>2020</v>
      </c>
      <c r="E58" s="190">
        <v>2019</v>
      </c>
      <c r="F58" s="190">
        <v>2018</v>
      </c>
      <c r="G58" s="35">
        <v>2017</v>
      </c>
      <c r="H58" s="35">
        <v>2016</v>
      </c>
      <c r="I58" s="15"/>
    </row>
    <row r="59" spans="1:13" s="3" customFormat="1" ht="28.9" customHeight="1">
      <c r="A59" s="40" t="s">
        <v>57</v>
      </c>
      <c r="B59" s="46" t="s">
        <v>58</v>
      </c>
      <c r="C59" s="37">
        <v>13382.311787271188</v>
      </c>
      <c r="D59" s="37">
        <v>14713.519809515699</v>
      </c>
      <c r="E59" s="356" t="s">
        <v>59</v>
      </c>
      <c r="F59" s="356" t="s">
        <v>59</v>
      </c>
      <c r="G59" s="356" t="s">
        <v>59</v>
      </c>
      <c r="H59" s="356" t="s">
        <v>59</v>
      </c>
      <c r="I59" s="15"/>
    </row>
    <row r="60" spans="1:13" s="3" customFormat="1" ht="19.5" customHeight="1">
      <c r="A60" s="40" t="s">
        <v>60</v>
      </c>
      <c r="B60" s="46" t="s">
        <v>58</v>
      </c>
      <c r="C60" s="37">
        <v>11717</v>
      </c>
      <c r="D60" s="37">
        <v>0</v>
      </c>
      <c r="E60" s="357"/>
      <c r="F60" s="357"/>
      <c r="G60" s="357"/>
      <c r="H60" s="357"/>
      <c r="I60" s="15"/>
    </row>
    <row r="61" spans="1:13" s="3" customFormat="1" ht="19.5" customHeight="1">
      <c r="A61" s="40" t="s">
        <v>61</v>
      </c>
      <c r="B61" s="46" t="s">
        <v>58</v>
      </c>
      <c r="C61" s="37">
        <v>205683.4725</v>
      </c>
      <c r="D61" s="37">
        <f>224459869.500496/1000</f>
        <v>224459.86950049599</v>
      </c>
      <c r="E61" s="357"/>
      <c r="F61" s="357"/>
      <c r="G61" s="357"/>
      <c r="H61" s="357"/>
      <c r="I61" s="15"/>
    </row>
    <row r="62" spans="1:13" s="3" customFormat="1" ht="19.5" customHeight="1">
      <c r="A62" s="40" t="s">
        <v>62</v>
      </c>
      <c r="B62" s="46" t="s">
        <v>63</v>
      </c>
      <c r="C62" s="71">
        <f>(SUM(C59:C60)/C61)</f>
        <v>0.12202882167535939</v>
      </c>
      <c r="D62" s="71">
        <f>(SUM(D59:D60)/D61)</f>
        <v>6.5550781269981928E-2</v>
      </c>
      <c r="E62" s="357"/>
      <c r="F62" s="357"/>
      <c r="G62" s="357"/>
      <c r="H62" s="357"/>
      <c r="I62" s="15"/>
    </row>
    <row r="63" spans="1:13" s="3" customFormat="1" ht="19.5" customHeight="1">
      <c r="A63" s="110" t="s">
        <v>64</v>
      </c>
      <c r="B63" s="105"/>
      <c r="C63" s="105"/>
      <c r="D63" s="105"/>
      <c r="E63" s="358"/>
      <c r="F63" s="358"/>
      <c r="G63" s="358"/>
      <c r="H63" s="358"/>
    </row>
    <row r="64" spans="1:13" s="3" customFormat="1" ht="19.5" customHeight="1">
      <c r="A64" s="28" t="s">
        <v>65</v>
      </c>
      <c r="B64" s="67" t="s">
        <v>1</v>
      </c>
      <c r="C64" s="67">
        <v>2021</v>
      </c>
      <c r="D64" s="35">
        <v>2020</v>
      </c>
      <c r="E64" s="190">
        <v>2019</v>
      </c>
      <c r="F64" s="190">
        <v>2018</v>
      </c>
      <c r="G64" s="35">
        <v>2017</v>
      </c>
      <c r="H64" s="35">
        <v>2016</v>
      </c>
      <c r="I64" s="15"/>
      <c r="J64" s="45"/>
      <c r="K64" s="45"/>
      <c r="L64" s="45"/>
      <c r="M64" s="45"/>
    </row>
    <row r="65" spans="1:14" s="3" customFormat="1" ht="19.5" customHeight="1">
      <c r="A65" s="40" t="s">
        <v>66</v>
      </c>
      <c r="B65" s="25" t="s">
        <v>67</v>
      </c>
      <c r="C65" s="37">
        <v>97.719019057940002</v>
      </c>
      <c r="D65" s="37">
        <v>120.4730744806314</v>
      </c>
      <c r="E65" s="37">
        <v>468.4858160210469</v>
      </c>
      <c r="F65" s="37">
        <v>592.49939217998735</v>
      </c>
      <c r="G65" s="37">
        <v>882.48170643200569</v>
      </c>
      <c r="H65" s="37">
        <v>637.55302549215276</v>
      </c>
      <c r="I65" s="15"/>
    </row>
    <row r="66" spans="1:14" s="3" customFormat="1" ht="31.5" customHeight="1">
      <c r="A66" s="40" t="s">
        <v>412</v>
      </c>
      <c r="B66" s="25" t="s">
        <v>67</v>
      </c>
      <c r="C66" s="37">
        <f>222.31696+1.802+2.43443</f>
        <v>226.55338999999998</v>
      </c>
      <c r="D66" s="37">
        <v>176.89703449599997</v>
      </c>
      <c r="E66" s="37">
        <v>538.45048647359999</v>
      </c>
      <c r="F66" s="37">
        <v>265.59679191200001</v>
      </c>
      <c r="G66" s="47">
        <v>219.36208071199999</v>
      </c>
      <c r="H66" s="47">
        <v>208</v>
      </c>
      <c r="I66" s="15"/>
      <c r="L66" s="10"/>
      <c r="M66" s="10"/>
    </row>
    <row r="67" spans="1:14" s="3" customFormat="1" ht="19.5" customHeight="1">
      <c r="A67" s="40" t="s">
        <v>413</v>
      </c>
      <c r="B67" s="25" t="s">
        <v>63</v>
      </c>
      <c r="C67" s="32">
        <v>1</v>
      </c>
      <c r="D67" s="32">
        <v>1</v>
      </c>
      <c r="E67" s="32">
        <v>1</v>
      </c>
      <c r="F67" s="32">
        <v>1</v>
      </c>
      <c r="G67" s="32">
        <v>1</v>
      </c>
      <c r="H67" s="32">
        <v>1</v>
      </c>
      <c r="I67" s="15"/>
      <c r="L67" s="10"/>
      <c r="M67" s="10"/>
    </row>
    <row r="68" spans="1:14" s="17" customFormat="1" ht="19.5" customHeight="1">
      <c r="A68" s="110" t="s">
        <v>68</v>
      </c>
      <c r="B68" s="105"/>
      <c r="C68" s="105"/>
      <c r="D68" s="105"/>
      <c r="E68" s="105"/>
      <c r="F68" s="105"/>
      <c r="G68" s="105"/>
      <c r="H68" s="105"/>
    </row>
    <row r="69" spans="1:14" s="3" customFormat="1" ht="19.5" customHeight="1">
      <c r="A69" s="26" t="s">
        <v>414</v>
      </c>
      <c r="B69" s="35" t="s">
        <v>1</v>
      </c>
      <c r="C69" s="35">
        <v>2021</v>
      </c>
      <c r="D69" s="35">
        <v>2020</v>
      </c>
      <c r="E69" s="190">
        <v>2019</v>
      </c>
      <c r="F69" s="189" t="s">
        <v>7</v>
      </c>
      <c r="G69" s="35">
        <v>2017</v>
      </c>
      <c r="H69" s="35">
        <v>2016</v>
      </c>
      <c r="I69" s="15"/>
      <c r="L69" s="45"/>
      <c r="M69" s="45"/>
    </row>
    <row r="70" spans="1:14" s="3" customFormat="1" ht="19.5" customHeight="1">
      <c r="A70" s="40" t="s">
        <v>21</v>
      </c>
      <c r="B70" s="25" t="s">
        <v>69</v>
      </c>
      <c r="C70" s="37">
        <v>414529.3656591071</v>
      </c>
      <c r="D70" s="37">
        <v>515152.66252191697</v>
      </c>
      <c r="E70" s="37">
        <v>339740.72753683652</v>
      </c>
      <c r="F70" s="37">
        <v>386592.33754470566</v>
      </c>
      <c r="G70" s="37">
        <v>385276.20669032598</v>
      </c>
      <c r="H70" s="37">
        <v>353767</v>
      </c>
      <c r="I70" s="15"/>
      <c r="L70" s="7"/>
      <c r="M70" s="7"/>
    </row>
    <row r="71" spans="1:14" s="17" customFormat="1" ht="19.5" customHeight="1">
      <c r="A71" s="110" t="s">
        <v>70</v>
      </c>
      <c r="B71" s="114"/>
      <c r="C71" s="114"/>
      <c r="D71" s="114"/>
      <c r="E71" s="114"/>
      <c r="F71" s="114"/>
      <c r="G71" s="114"/>
      <c r="H71" s="105"/>
    </row>
    <row r="72" spans="1:14" s="3" customFormat="1" ht="19.5" customHeight="1">
      <c r="A72" s="26" t="s">
        <v>415</v>
      </c>
      <c r="B72" s="35" t="s">
        <v>1</v>
      </c>
      <c r="C72" s="35">
        <v>2021</v>
      </c>
      <c r="D72" s="35">
        <v>2020</v>
      </c>
      <c r="E72" s="190">
        <v>2019</v>
      </c>
      <c r="F72" s="190">
        <v>2018</v>
      </c>
      <c r="G72" s="35">
        <v>2017</v>
      </c>
      <c r="H72" s="35">
        <v>2016</v>
      </c>
      <c r="I72" s="15"/>
      <c r="L72" s="45"/>
      <c r="M72" s="45"/>
    </row>
    <row r="73" spans="1:14" s="3" customFormat="1" ht="19.5" customHeight="1">
      <c r="A73" s="40" t="s">
        <v>416</v>
      </c>
      <c r="B73" s="25" t="s">
        <v>67</v>
      </c>
      <c r="C73" s="37">
        <f>631.084489999999+16.4018923144844</f>
        <v>647.48638231448342</v>
      </c>
      <c r="D73" s="37">
        <v>745.26110783046818</v>
      </c>
      <c r="E73" s="37">
        <v>1023.0201349755361</v>
      </c>
      <c r="F73" s="37">
        <v>1151.0572187667995</v>
      </c>
      <c r="G73" s="37">
        <v>1268</v>
      </c>
      <c r="H73" s="34">
        <v>1433</v>
      </c>
      <c r="I73" s="15"/>
      <c r="L73" s="59"/>
      <c r="M73" s="59"/>
    </row>
    <row r="74" spans="1:14" s="3" customFormat="1" ht="19.5" customHeight="1">
      <c r="A74" s="40" t="s">
        <v>71</v>
      </c>
      <c r="B74" s="25" t="s">
        <v>67</v>
      </c>
      <c r="C74" s="37">
        <v>2112.9646400000001</v>
      </c>
      <c r="D74" s="37">
        <v>1039.1951020609131</v>
      </c>
      <c r="E74" s="37">
        <v>866.43237909090908</v>
      </c>
      <c r="F74" s="37">
        <v>832.48077000000012</v>
      </c>
      <c r="G74" s="37">
        <v>1038</v>
      </c>
      <c r="H74" s="34">
        <v>1167</v>
      </c>
      <c r="I74" s="15"/>
      <c r="L74" s="59"/>
      <c r="M74" s="59"/>
    </row>
    <row r="75" spans="1:14" s="3" customFormat="1" ht="19.5" customHeight="1">
      <c r="A75" s="40" t="s">
        <v>72</v>
      </c>
      <c r="B75" s="25" t="s">
        <v>67</v>
      </c>
      <c r="C75" s="37">
        <f>602.8440869+0.79606</f>
        <v>603.64014689999999</v>
      </c>
      <c r="D75" s="37">
        <v>351.1261586</v>
      </c>
      <c r="E75" s="37">
        <v>662.07858480000004</v>
      </c>
      <c r="F75" s="37">
        <v>830.95815819999996</v>
      </c>
      <c r="G75" s="37">
        <v>1403</v>
      </c>
      <c r="H75" s="34">
        <v>617</v>
      </c>
      <c r="I75" s="15"/>
    </row>
    <row r="76" spans="1:14" s="3" customFormat="1" ht="19.5" customHeight="1">
      <c r="A76" s="40" t="s">
        <v>73</v>
      </c>
      <c r="B76" s="25" t="s">
        <v>67</v>
      </c>
      <c r="C76" s="37">
        <v>153.49180000000001</v>
      </c>
      <c r="D76" s="37">
        <v>86.61760000000001</v>
      </c>
      <c r="E76" s="37">
        <v>107.1998</v>
      </c>
      <c r="F76" s="37">
        <v>130.70001789999998</v>
      </c>
      <c r="G76" s="37">
        <v>150</v>
      </c>
      <c r="H76" s="34">
        <v>165</v>
      </c>
      <c r="I76" s="15"/>
      <c r="J76" s="59"/>
      <c r="K76" s="59"/>
      <c r="L76" s="59"/>
      <c r="M76" s="59"/>
    </row>
    <row r="77" spans="1:14" s="3" customFormat="1" ht="19.5" customHeight="1">
      <c r="A77" s="30" t="s">
        <v>74</v>
      </c>
      <c r="B77" s="46" t="s">
        <v>67</v>
      </c>
      <c r="C77" s="37">
        <v>1122.85736475</v>
      </c>
      <c r="D77" s="37">
        <v>982.95462224999994</v>
      </c>
      <c r="E77" s="37">
        <v>1297.79667469641</v>
      </c>
      <c r="F77" s="37">
        <v>1477.8622391102103</v>
      </c>
      <c r="G77" s="37">
        <v>1367</v>
      </c>
      <c r="H77" s="34">
        <v>1537</v>
      </c>
      <c r="I77" s="15"/>
      <c r="J77" s="21"/>
      <c r="K77" s="22"/>
      <c r="L77" s="22"/>
      <c r="M77" s="22"/>
    </row>
    <row r="78" spans="1:14" s="3" customFormat="1" ht="19.5" customHeight="1">
      <c r="A78" s="30" t="s">
        <v>75</v>
      </c>
      <c r="B78" s="46" t="s">
        <v>67</v>
      </c>
      <c r="C78" s="37">
        <v>115.76036999999999</v>
      </c>
      <c r="D78" s="37">
        <v>242.74879000000001</v>
      </c>
      <c r="E78" s="37">
        <v>97.390364170330002</v>
      </c>
      <c r="F78" s="37">
        <v>345.16202113624007</v>
      </c>
      <c r="G78" s="37">
        <v>300</v>
      </c>
      <c r="H78" s="34">
        <v>371</v>
      </c>
      <c r="I78" s="15"/>
    </row>
    <row r="79" spans="1:14" s="3" customFormat="1" ht="19.5" customHeight="1">
      <c r="A79" s="30" t="s">
        <v>76</v>
      </c>
      <c r="B79" s="46" t="s">
        <v>67</v>
      </c>
      <c r="C79" s="37">
        <v>0</v>
      </c>
      <c r="D79" s="37">
        <v>3.3570000000000003E-2</v>
      </c>
      <c r="E79" s="37">
        <v>1.8225341426600001</v>
      </c>
      <c r="F79" s="34">
        <v>0</v>
      </c>
      <c r="G79" s="37">
        <v>9</v>
      </c>
      <c r="H79" s="34">
        <v>50</v>
      </c>
      <c r="I79" s="15"/>
    </row>
    <row r="80" spans="1:14" s="3" customFormat="1" ht="19.5" customHeight="1">
      <c r="A80" s="30" t="s">
        <v>77</v>
      </c>
      <c r="B80" s="46" t="s">
        <v>67</v>
      </c>
      <c r="C80" s="37">
        <f>SUM(C73:C79)</f>
        <v>4756.2007039644832</v>
      </c>
      <c r="D80" s="37">
        <v>3447.9369507413812</v>
      </c>
      <c r="E80" s="37">
        <v>4055.7404718758448</v>
      </c>
      <c r="F80" s="37">
        <v>4768.2204251132498</v>
      </c>
      <c r="G80" s="37">
        <v>5534</v>
      </c>
      <c r="H80" s="34">
        <v>5341</v>
      </c>
      <c r="I80" s="15"/>
      <c r="J80" s="13"/>
      <c r="K80" s="11"/>
      <c r="L80" s="11"/>
      <c r="M80" s="12"/>
      <c r="N80" s="13"/>
    </row>
    <row r="81" spans="1:14" s="3" customFormat="1" ht="19.5" customHeight="1">
      <c r="A81" s="40" t="s">
        <v>78</v>
      </c>
      <c r="B81" s="25" t="s">
        <v>79</v>
      </c>
      <c r="C81" s="37">
        <v>45282</v>
      </c>
      <c r="D81" s="37">
        <v>43853</v>
      </c>
      <c r="E81" s="37">
        <v>45157</v>
      </c>
      <c r="F81" s="37">
        <v>44220</v>
      </c>
      <c r="G81" s="37">
        <v>44928</v>
      </c>
      <c r="H81" s="37">
        <v>43213</v>
      </c>
      <c r="J81" s="13"/>
      <c r="K81" s="11"/>
      <c r="L81" s="11"/>
      <c r="M81" s="12"/>
      <c r="N81" s="13"/>
    </row>
    <row r="82" spans="1:14" s="3" customFormat="1" ht="19.5" customHeight="1">
      <c r="A82" s="40" t="s">
        <v>80</v>
      </c>
      <c r="B82" s="68" t="s">
        <v>81</v>
      </c>
      <c r="C82" s="69">
        <f>(C73*1000)/C81</f>
        <v>14.298979336479913</v>
      </c>
      <c r="D82" s="69">
        <v>16.994529629226466</v>
      </c>
      <c r="E82" s="69">
        <v>22.654740903415551</v>
      </c>
      <c r="F82" s="69">
        <v>26.030240134934406</v>
      </c>
      <c r="G82" s="69">
        <v>28.222934472934472</v>
      </c>
      <c r="H82" s="69">
        <v>33.1613171962141</v>
      </c>
      <c r="J82" s="13"/>
      <c r="K82" s="11"/>
      <c r="L82" s="11"/>
      <c r="M82" s="12"/>
      <c r="N82" s="13"/>
    </row>
    <row r="83" spans="1:14" s="23" customFormat="1" ht="19.5" customHeight="1">
      <c r="A83" s="107" t="s">
        <v>82</v>
      </c>
      <c r="B83" s="108"/>
      <c r="C83" s="108"/>
      <c r="D83" s="108"/>
      <c r="E83" s="108"/>
      <c r="F83" s="108"/>
      <c r="G83" s="108"/>
      <c r="H83" s="139"/>
      <c r="I83" s="15"/>
      <c r="J83" s="59"/>
      <c r="K83" s="59"/>
      <c r="L83" s="59"/>
      <c r="M83" s="59"/>
    </row>
    <row r="84" spans="1:14" s="3" customFormat="1" ht="19.5" customHeight="1">
      <c r="A84" s="40" t="s">
        <v>417</v>
      </c>
      <c r="B84" s="68" t="s">
        <v>63</v>
      </c>
      <c r="C84" s="39">
        <v>0.95418323921983961</v>
      </c>
      <c r="D84" s="39">
        <v>0.94333679450286034</v>
      </c>
      <c r="E84" s="39">
        <v>0.97367062528130222</v>
      </c>
      <c r="F84" s="39">
        <v>0.98</v>
      </c>
      <c r="G84" s="39">
        <v>0.98</v>
      </c>
      <c r="H84" s="39">
        <v>0.98</v>
      </c>
      <c r="I84" s="15"/>
      <c r="J84" s="6"/>
      <c r="K84" s="14"/>
      <c r="L84" s="14"/>
      <c r="M84" s="14"/>
    </row>
    <row r="85" spans="1:14" s="17" customFormat="1" ht="19.5" customHeight="1">
      <c r="A85" s="110" t="s">
        <v>83</v>
      </c>
      <c r="B85" s="105"/>
      <c r="C85" s="105"/>
      <c r="D85" s="105"/>
      <c r="E85" s="105"/>
      <c r="F85" s="105"/>
      <c r="G85" s="105"/>
      <c r="H85" s="105"/>
      <c r="I85" s="3"/>
    </row>
    <row r="86" spans="1:14" s="17" customFormat="1" ht="19.5" customHeight="1">
      <c r="A86" s="162" t="s">
        <v>418</v>
      </c>
      <c r="B86" s="124" t="s">
        <v>84</v>
      </c>
      <c r="C86" s="140"/>
      <c r="D86" s="124"/>
      <c r="E86" s="35" t="s">
        <v>85</v>
      </c>
      <c r="F86" s="35"/>
      <c r="G86" s="126"/>
      <c r="H86" s="127"/>
      <c r="I86" s="3"/>
    </row>
    <row r="87" spans="1:14" s="17" customFormat="1" ht="33" customHeight="1">
      <c r="A87" s="131"/>
      <c r="B87" s="35" t="s">
        <v>86</v>
      </c>
      <c r="C87" s="125" t="s">
        <v>87</v>
      </c>
      <c r="D87" s="35"/>
      <c r="E87" s="35" t="s">
        <v>88</v>
      </c>
      <c r="F87" s="35" t="s">
        <v>87</v>
      </c>
      <c r="G87" s="125"/>
      <c r="H87" s="127"/>
      <c r="I87" s="3"/>
    </row>
    <row r="88" spans="1:14" s="3" customFormat="1" ht="19.5" customHeight="1">
      <c r="A88" s="30" t="s">
        <v>89</v>
      </c>
      <c r="B88" s="34">
        <v>0</v>
      </c>
      <c r="C88" s="141">
        <v>0</v>
      </c>
      <c r="D88" s="37"/>
      <c r="E88" s="37">
        <v>2</v>
      </c>
      <c r="F88" s="141">
        <v>17190.905008333331</v>
      </c>
      <c r="G88" s="160"/>
      <c r="H88" s="135"/>
      <c r="I88" s="70"/>
    </row>
    <row r="89" spans="1:14" s="3" customFormat="1" ht="19.5" customHeight="1">
      <c r="A89" s="30" t="s">
        <v>90</v>
      </c>
      <c r="B89" s="34">
        <v>13</v>
      </c>
      <c r="C89" s="141">
        <v>53671.209899999994</v>
      </c>
      <c r="D89" s="37"/>
      <c r="E89" s="37">
        <v>7</v>
      </c>
      <c r="F89" s="141">
        <v>59711.196299999996</v>
      </c>
      <c r="G89" s="160"/>
      <c r="H89" s="135"/>
      <c r="I89" s="70"/>
    </row>
    <row r="90" spans="1:14" s="3" customFormat="1" ht="19.5" customHeight="1">
      <c r="A90" s="30" t="s">
        <v>91</v>
      </c>
      <c r="B90" s="34">
        <v>2</v>
      </c>
      <c r="C90" s="141">
        <v>14557.9874</v>
      </c>
      <c r="D90" s="37"/>
      <c r="E90" s="37">
        <v>1</v>
      </c>
      <c r="F90" s="141">
        <v>626</v>
      </c>
      <c r="G90" s="160"/>
      <c r="H90" s="135"/>
      <c r="I90" s="70"/>
    </row>
    <row r="91" spans="1:14" s="3" customFormat="1" ht="19.5" customHeight="1">
      <c r="A91" s="30" t="s">
        <v>92</v>
      </c>
      <c r="B91" s="34">
        <v>0</v>
      </c>
      <c r="C91" s="141">
        <v>0</v>
      </c>
      <c r="D91" s="37"/>
      <c r="E91" s="37">
        <v>6</v>
      </c>
      <c r="F91" s="141">
        <v>19486.71329</v>
      </c>
      <c r="G91" s="160"/>
      <c r="H91" s="135"/>
      <c r="I91" s="70"/>
    </row>
    <row r="92" spans="1:14" s="3" customFormat="1" ht="19.5" customHeight="1">
      <c r="A92" s="36" t="s">
        <v>93</v>
      </c>
      <c r="B92" s="35" t="s">
        <v>94</v>
      </c>
      <c r="C92" s="35">
        <v>2021</v>
      </c>
      <c r="D92" s="35">
        <v>2020</v>
      </c>
      <c r="E92" s="190">
        <v>2019</v>
      </c>
      <c r="F92" s="190">
        <v>2018</v>
      </c>
      <c r="G92" s="35">
        <v>2017</v>
      </c>
      <c r="H92" s="35">
        <v>2016</v>
      </c>
      <c r="I92" s="15"/>
    </row>
    <row r="93" spans="1:14" s="3" customFormat="1" ht="26" customHeight="1">
      <c r="A93" s="42" t="s">
        <v>95</v>
      </c>
      <c r="B93" s="46" t="s">
        <v>63</v>
      </c>
      <c r="C93" s="71">
        <f>165243.991414181/1217363.36291822</f>
        <v>0.13573925127668043</v>
      </c>
      <c r="D93" s="71">
        <v>0.12017052135600721</v>
      </c>
      <c r="E93" s="71">
        <v>0.11580976527061794</v>
      </c>
      <c r="F93" s="71">
        <v>7.1999999999999995E-2</v>
      </c>
      <c r="G93" s="72">
        <v>3.4000000000000002E-2</v>
      </c>
      <c r="H93" s="72">
        <v>3.5000000000000003E-2</v>
      </c>
      <c r="I93" s="15"/>
    </row>
    <row r="94" spans="1:14" s="3" customFormat="1" ht="19.5" customHeight="1">
      <c r="A94" s="43"/>
      <c r="B94" s="13"/>
      <c r="C94" s="13"/>
      <c r="D94" s="11"/>
      <c r="E94" s="13"/>
      <c r="F94" s="13"/>
      <c r="G94" s="13"/>
      <c r="H94" s="13"/>
      <c r="I94" s="9"/>
    </row>
    <row r="95" spans="1:14" s="3" customFormat="1" ht="19.5" customHeight="1">
      <c r="A95" s="128" t="s">
        <v>96</v>
      </c>
      <c r="B95" s="129"/>
      <c r="C95" s="129"/>
      <c r="D95" s="129"/>
      <c r="E95" s="129"/>
      <c r="F95" s="129"/>
      <c r="G95" s="129"/>
      <c r="H95" s="130"/>
    </row>
    <row r="96" spans="1:14" s="5" customFormat="1" ht="19.5" customHeight="1">
      <c r="A96" s="136" t="s">
        <v>97</v>
      </c>
      <c r="B96" s="137"/>
      <c r="C96" s="137"/>
      <c r="D96" s="137"/>
      <c r="E96" s="137"/>
      <c r="F96" s="137"/>
      <c r="G96" s="137"/>
      <c r="H96" s="138"/>
      <c r="I96" s="3"/>
      <c r="J96" s="16"/>
    </row>
    <row r="97" spans="1:15" s="3" customFormat="1" ht="19.5" customHeight="1">
      <c r="A97" s="36"/>
      <c r="B97" s="35" t="s">
        <v>94</v>
      </c>
      <c r="C97" s="35">
        <v>2021</v>
      </c>
      <c r="D97" s="35">
        <v>2020</v>
      </c>
      <c r="E97" s="190">
        <v>2019</v>
      </c>
      <c r="F97" s="190">
        <v>2018</v>
      </c>
      <c r="G97" s="35">
        <v>2017</v>
      </c>
      <c r="H97" s="35">
        <v>2016</v>
      </c>
      <c r="K97" s="45"/>
      <c r="L97" s="45"/>
      <c r="M97" s="45"/>
      <c r="N97" s="45"/>
    </row>
    <row r="98" spans="1:15" s="5" customFormat="1" ht="19.5" customHeight="1">
      <c r="A98" s="132" t="s">
        <v>21</v>
      </c>
      <c r="B98" s="133"/>
      <c r="C98" s="133"/>
      <c r="D98" s="133"/>
      <c r="E98" s="133"/>
      <c r="F98" s="133"/>
      <c r="G98" s="133"/>
      <c r="H98" s="134"/>
      <c r="J98" s="16"/>
      <c r="K98" s="45"/>
      <c r="L98" s="45"/>
      <c r="M98" s="45"/>
      <c r="N98" s="45"/>
    </row>
    <row r="99" spans="1:15" s="3" customFormat="1" ht="25.9" customHeight="1">
      <c r="A99" s="30" t="s">
        <v>419</v>
      </c>
      <c r="B99" s="46" t="s">
        <v>98</v>
      </c>
      <c r="C99" s="25">
        <v>6.2</v>
      </c>
      <c r="D99" s="63">
        <v>6</v>
      </c>
      <c r="E99" s="63">
        <v>5.75</v>
      </c>
      <c r="F99" s="73">
        <v>5.4</v>
      </c>
      <c r="G99" s="73">
        <v>5.0999999999999996</v>
      </c>
      <c r="H99" s="73">
        <v>4.8</v>
      </c>
      <c r="K99" s="6"/>
      <c r="L99" s="7"/>
      <c r="M99" s="7"/>
      <c r="N99" s="7"/>
    </row>
    <row r="100" spans="1:15" s="3" customFormat="1" ht="27" customHeight="1">
      <c r="A100" s="30" t="s">
        <v>99</v>
      </c>
      <c r="B100" s="46" t="s">
        <v>98</v>
      </c>
      <c r="C100" s="25">
        <v>11.6</v>
      </c>
      <c r="D100" s="63">
        <v>10.4</v>
      </c>
      <c r="E100" s="63">
        <v>9.3000000000000007</v>
      </c>
      <c r="F100" s="63">
        <v>8.5</v>
      </c>
      <c r="G100" s="63">
        <v>7.7</v>
      </c>
      <c r="H100" s="63">
        <v>6.2</v>
      </c>
    </row>
    <row r="101" spans="1:15" s="3" customFormat="1" ht="19.5" customHeight="1">
      <c r="A101" s="43"/>
      <c r="B101" s="13"/>
      <c r="C101" s="13"/>
      <c r="D101" s="13"/>
      <c r="E101" s="13"/>
      <c r="F101" s="13"/>
      <c r="G101" s="13"/>
      <c r="H101" s="13"/>
      <c r="I101" s="9"/>
      <c r="J101" s="12"/>
      <c r="K101" s="13"/>
      <c r="L101" s="13"/>
      <c r="M101" s="13"/>
      <c r="O101" s="13"/>
    </row>
    <row r="102" spans="1:15" s="3" customFormat="1" ht="19.5" customHeight="1">
      <c r="A102" s="128" t="s">
        <v>100</v>
      </c>
      <c r="B102" s="129"/>
      <c r="C102" s="129"/>
      <c r="D102" s="129"/>
      <c r="E102" s="129"/>
      <c r="F102" s="129"/>
      <c r="G102" s="129"/>
      <c r="H102" s="130"/>
      <c r="I102" s="24"/>
    </row>
    <row r="103" spans="1:15" s="3" customFormat="1" ht="19.5" customHeight="1">
      <c r="A103" s="111"/>
      <c r="B103" s="105"/>
      <c r="C103" s="105"/>
      <c r="D103" s="105"/>
      <c r="E103" s="105"/>
      <c r="F103" s="105"/>
      <c r="G103" s="105"/>
      <c r="H103" s="105"/>
      <c r="I103" s="24"/>
    </row>
    <row r="104" spans="1:15" s="3" customFormat="1" ht="19.5" customHeight="1">
      <c r="A104" s="36"/>
      <c r="B104" s="35" t="s">
        <v>94</v>
      </c>
      <c r="C104" s="35">
        <v>2021</v>
      </c>
      <c r="D104" s="35">
        <v>2020</v>
      </c>
      <c r="E104" s="190">
        <v>2019</v>
      </c>
      <c r="F104" s="190">
        <v>2018</v>
      </c>
      <c r="G104" s="35">
        <v>2017</v>
      </c>
      <c r="H104" s="35">
        <v>2016</v>
      </c>
      <c r="I104" s="24"/>
    </row>
    <row r="105" spans="1:15" s="3" customFormat="1" ht="23.5" customHeight="1">
      <c r="A105" s="40" t="s">
        <v>100</v>
      </c>
      <c r="B105" s="25" t="s">
        <v>101</v>
      </c>
      <c r="C105" s="337" t="s">
        <v>426</v>
      </c>
      <c r="D105" s="340">
        <v>15.7</v>
      </c>
      <c r="E105" s="340">
        <v>14.1</v>
      </c>
      <c r="F105" s="340">
        <v>12.3</v>
      </c>
      <c r="G105" s="359" t="s">
        <v>102</v>
      </c>
      <c r="H105" s="359" t="s">
        <v>102</v>
      </c>
      <c r="I105" s="13"/>
    </row>
    <row r="106" spans="1:15" s="3" customFormat="1" ht="18" customHeight="1">
      <c r="A106" s="40" t="s">
        <v>420</v>
      </c>
      <c r="B106" s="25" t="s">
        <v>101</v>
      </c>
      <c r="C106" s="338" t="s">
        <v>103</v>
      </c>
      <c r="D106" s="31" t="s">
        <v>104</v>
      </c>
      <c r="E106" s="31" t="s">
        <v>104</v>
      </c>
      <c r="F106" s="31" t="s">
        <v>104</v>
      </c>
      <c r="G106" s="360"/>
      <c r="H106" s="360"/>
      <c r="I106" s="13"/>
    </row>
    <row r="107" spans="1:15" s="3" customFormat="1" ht="19.5" customHeight="1">
      <c r="A107" s="40" t="s">
        <v>420</v>
      </c>
      <c r="B107" s="25" t="s">
        <v>17</v>
      </c>
      <c r="C107" s="75">
        <v>0.25700000000000001</v>
      </c>
      <c r="D107" s="336" t="s">
        <v>104</v>
      </c>
      <c r="E107" s="75" t="s">
        <v>104</v>
      </c>
      <c r="F107" s="39" t="s">
        <v>104</v>
      </c>
      <c r="G107" s="361"/>
      <c r="H107" s="361"/>
      <c r="I107" s="13"/>
    </row>
    <row r="108" spans="1:15" s="5" customFormat="1" ht="19.5" customHeight="1">
      <c r="A108" s="111" t="s">
        <v>105</v>
      </c>
      <c r="B108" s="105"/>
      <c r="C108" s="105"/>
      <c r="D108" s="105"/>
      <c r="E108" s="105"/>
      <c r="F108" s="105"/>
      <c r="G108" s="105"/>
      <c r="H108" s="105"/>
      <c r="I108" s="3"/>
      <c r="J108" s="3"/>
    </row>
    <row r="109" spans="1:15" s="3" customFormat="1" ht="19.5" customHeight="1">
      <c r="A109" s="26" t="s">
        <v>106</v>
      </c>
      <c r="B109" s="35" t="s">
        <v>94</v>
      </c>
      <c r="C109" s="35">
        <v>2021</v>
      </c>
      <c r="D109" s="193" t="s">
        <v>107</v>
      </c>
      <c r="E109" s="194" t="s">
        <v>108</v>
      </c>
      <c r="F109" s="194" t="s">
        <v>109</v>
      </c>
      <c r="G109" s="193" t="s">
        <v>110</v>
      </c>
      <c r="H109" s="35">
        <v>2016</v>
      </c>
      <c r="I109" s="53"/>
    </row>
    <row r="110" spans="1:15" s="3" customFormat="1" ht="19.5" customHeight="1">
      <c r="A110" s="30" t="s">
        <v>111</v>
      </c>
      <c r="B110" s="46" t="s">
        <v>112</v>
      </c>
      <c r="C110" s="74">
        <f>448/462879</f>
        <v>9.6785553027897145E-4</v>
      </c>
      <c r="D110" s="74">
        <v>1.4769878094469582E-3</v>
      </c>
      <c r="E110" s="71">
        <v>1.9843861464728164E-3</v>
      </c>
      <c r="F110" s="71">
        <v>1.7319034431078888E-3</v>
      </c>
      <c r="G110" s="71">
        <v>1.8410211238709042E-3</v>
      </c>
      <c r="H110" s="71">
        <v>1.4666287240330102E-3</v>
      </c>
      <c r="I110" s="9"/>
    </row>
    <row r="111" spans="1:15" s="3" customFormat="1" ht="19.5" customHeight="1">
      <c r="A111" s="30" t="s">
        <v>113</v>
      </c>
      <c r="B111" s="46" t="s">
        <v>112</v>
      </c>
      <c r="C111" s="74">
        <f>1032/462879</f>
        <v>2.2295243465354875E-3</v>
      </c>
      <c r="D111" s="74">
        <v>3.0236221985263743E-3</v>
      </c>
      <c r="E111" s="71">
        <v>4.5716237804816788E-3</v>
      </c>
      <c r="F111" s="71">
        <v>4.1764812228653175E-3</v>
      </c>
      <c r="G111" s="71">
        <v>4.2100022431460944E-3</v>
      </c>
      <c r="H111" s="71">
        <v>5.9165491383165354E-3</v>
      </c>
      <c r="I111" s="9"/>
    </row>
    <row r="112" spans="1:15" s="3" customFormat="1" ht="19.5" customHeight="1">
      <c r="A112" s="30" t="s">
        <v>114</v>
      </c>
      <c r="B112" s="46" t="s">
        <v>112</v>
      </c>
      <c r="C112" s="74">
        <f>4595/462879</f>
        <v>9.9270003607854328E-3</v>
      </c>
      <c r="D112" s="74">
        <f>6337/416388</f>
        <v>1.5218978452789226E-2</v>
      </c>
      <c r="E112" s="71">
        <f>6123/398108</f>
        <v>1.5380248575763361E-2</v>
      </c>
      <c r="F112" s="71">
        <f>5172/381661</f>
        <v>1.3551292901291985E-2</v>
      </c>
      <c r="G112" s="71">
        <f>5182/365558</f>
        <v>1.4175589099404199E-2</v>
      </c>
      <c r="H112" s="71">
        <v>2.1111323061720366E-2</v>
      </c>
      <c r="I112" s="9"/>
    </row>
    <row r="113" spans="1:10" s="3" customFormat="1" ht="19.5" customHeight="1">
      <c r="A113" s="30" t="s">
        <v>115</v>
      </c>
      <c r="B113" s="46" t="s">
        <v>112</v>
      </c>
      <c r="C113" s="74">
        <f>11570/462879</f>
        <v>2.4995733226177898E-2</v>
      </c>
      <c r="D113" s="74">
        <f>10060/416388</f>
        <v>2.4160158313880322E-2</v>
      </c>
      <c r="E113" s="71">
        <f>7306/398108</f>
        <v>1.8351804033076451E-2</v>
      </c>
      <c r="F113" s="71">
        <f>5811/381661</f>
        <v>1.5225553567170867E-2</v>
      </c>
      <c r="G113" s="71">
        <f>5431/365558</f>
        <v>1.4856739559796257E-2</v>
      </c>
      <c r="H113" s="71">
        <v>1.0732344948574181E-2</v>
      </c>
      <c r="I113" s="9"/>
    </row>
    <row r="114" spans="1:10" s="3" customFormat="1" ht="19.5" customHeight="1">
      <c r="A114" s="30" t="s">
        <v>116</v>
      </c>
      <c r="B114" s="46" t="s">
        <v>112</v>
      </c>
      <c r="C114" s="74">
        <f>7407/462879</f>
        <v>1.6002022126732903E-2</v>
      </c>
      <c r="D114" s="74">
        <v>1.7000970248902465E-2</v>
      </c>
      <c r="E114" s="71">
        <v>1.8067961457694896E-2</v>
      </c>
      <c r="F114" s="71">
        <v>1.6022071943426235E-2</v>
      </c>
      <c r="G114" s="71">
        <v>1.5557038828311786E-2</v>
      </c>
      <c r="H114" s="71">
        <v>1.6986625221636058E-2</v>
      </c>
      <c r="I114" s="9"/>
    </row>
    <row r="115" spans="1:10" s="5" customFormat="1" ht="19.5" customHeight="1">
      <c r="A115" s="29" t="s">
        <v>117</v>
      </c>
      <c r="B115" s="48" t="s">
        <v>112</v>
      </c>
      <c r="C115" s="151">
        <f>SUM(C110:C114)</f>
        <v>5.4122135590510698E-2</v>
      </c>
      <c r="D115" s="75">
        <f>SUM(D110:D114)</f>
        <v>6.088071702354534E-2</v>
      </c>
      <c r="E115" s="75">
        <f>SUM(E110:E114)</f>
        <v>5.8356023993489207E-2</v>
      </c>
      <c r="F115" s="75">
        <f>SUM(F110:F114)</f>
        <v>5.0707303077862295E-2</v>
      </c>
      <c r="G115" s="75">
        <f>SUM(G110:G114)</f>
        <v>5.0640390854529246E-2</v>
      </c>
      <c r="H115" s="75">
        <v>5.6213471094280154E-2</v>
      </c>
      <c r="I115" s="76"/>
      <c r="J115" s="16"/>
    </row>
    <row r="116" spans="1:10" s="3" customFormat="1" ht="19.5" customHeight="1">
      <c r="A116" s="136" t="s">
        <v>118</v>
      </c>
      <c r="B116" s="137"/>
      <c r="C116" s="137"/>
      <c r="D116" s="150"/>
      <c r="E116" s="137"/>
      <c r="F116" s="137"/>
      <c r="G116" s="137"/>
      <c r="H116" s="138"/>
      <c r="I116" s="20"/>
    </row>
    <row r="117" spans="1:10" s="3" customFormat="1" ht="19.5" customHeight="1">
      <c r="A117" s="36"/>
      <c r="B117" s="35" t="s">
        <v>94</v>
      </c>
      <c r="C117" s="35">
        <v>2021</v>
      </c>
      <c r="D117" s="35">
        <v>2020</v>
      </c>
      <c r="E117" s="190">
        <v>2019</v>
      </c>
      <c r="F117" s="190">
        <v>2018</v>
      </c>
      <c r="G117" s="35">
        <v>2017</v>
      </c>
      <c r="H117" s="35">
        <v>2016</v>
      </c>
      <c r="I117" s="20"/>
    </row>
    <row r="118" spans="1:10" s="3" customFormat="1" ht="19.5" customHeight="1">
      <c r="A118" s="40" t="s">
        <v>421</v>
      </c>
      <c r="B118" s="25" t="s">
        <v>119</v>
      </c>
      <c r="C118" s="339">
        <v>330.3</v>
      </c>
      <c r="D118" s="340">
        <v>117.6</v>
      </c>
      <c r="E118" s="340">
        <v>100.3</v>
      </c>
      <c r="F118" s="340">
        <v>106.3</v>
      </c>
      <c r="G118" s="340">
        <v>62.2</v>
      </c>
      <c r="H118" s="340">
        <v>84.9</v>
      </c>
    </row>
    <row r="119" spans="1:10" s="3" customFormat="1" ht="19.5" customHeight="1">
      <c r="A119" s="40" t="s">
        <v>422</v>
      </c>
      <c r="B119" s="25" t="s">
        <v>119</v>
      </c>
      <c r="C119" s="339">
        <v>102</v>
      </c>
      <c r="D119" s="340">
        <v>20.6</v>
      </c>
      <c r="E119" s="340">
        <v>20.3</v>
      </c>
      <c r="F119" s="340">
        <v>19</v>
      </c>
      <c r="G119" s="340">
        <v>22.9</v>
      </c>
      <c r="H119" s="340">
        <v>15.1</v>
      </c>
    </row>
    <row r="120" spans="1:10" s="3" customFormat="1" ht="19.5" customHeight="1">
      <c r="A120" s="40" t="s">
        <v>423</v>
      </c>
      <c r="B120" s="25" t="s">
        <v>119</v>
      </c>
      <c r="C120" s="340">
        <v>905</v>
      </c>
      <c r="D120" s="340">
        <v>739</v>
      </c>
      <c r="E120" s="340">
        <v>760.5</v>
      </c>
      <c r="F120" s="340">
        <v>392.5</v>
      </c>
      <c r="G120" s="340">
        <v>367.9</v>
      </c>
      <c r="H120" s="340">
        <v>361.5</v>
      </c>
    </row>
    <row r="121" spans="1:10" s="3" customFormat="1" ht="19.5" customHeight="1">
      <c r="A121" s="40" t="s">
        <v>424</v>
      </c>
      <c r="B121" s="25" t="s">
        <v>119</v>
      </c>
      <c r="C121" s="31" t="s">
        <v>120</v>
      </c>
      <c r="D121" s="31" t="s">
        <v>121</v>
      </c>
      <c r="E121" s="31" t="s">
        <v>122</v>
      </c>
      <c r="F121" s="31" t="s">
        <v>123</v>
      </c>
      <c r="G121" s="31" t="s">
        <v>124</v>
      </c>
      <c r="H121" s="31" t="s">
        <v>125</v>
      </c>
    </row>
    <row r="122" spans="1:10" s="3" customFormat="1" ht="19.5" customHeight="1">
      <c r="A122" s="43"/>
      <c r="B122" s="13"/>
      <c r="C122" s="13"/>
      <c r="D122" s="77"/>
      <c r="E122" s="77"/>
      <c r="F122" s="77"/>
      <c r="G122" s="77"/>
      <c r="H122" s="77"/>
    </row>
    <row r="123" spans="1:10" s="3" customFormat="1" ht="21" customHeight="1">
      <c r="A123" s="128" t="s">
        <v>126</v>
      </c>
      <c r="B123" s="129"/>
      <c r="C123" s="129"/>
      <c r="D123" s="129"/>
      <c r="E123" s="184"/>
      <c r="F123" s="33"/>
      <c r="G123" s="33"/>
      <c r="H123" s="33"/>
    </row>
    <row r="124" spans="1:10" s="3" customFormat="1" ht="21" customHeight="1">
      <c r="A124" s="349" t="s">
        <v>127</v>
      </c>
      <c r="B124" s="350"/>
      <c r="C124" s="350"/>
      <c r="D124" s="137"/>
      <c r="E124" s="185"/>
      <c r="F124" s="13"/>
      <c r="G124" s="13"/>
      <c r="H124" s="13"/>
    </row>
    <row r="125" spans="1:10" s="5" customFormat="1" ht="21" customHeight="1">
      <c r="A125" s="26" t="s">
        <v>106</v>
      </c>
      <c r="B125" s="78" t="s">
        <v>128</v>
      </c>
      <c r="C125" s="78" t="s">
        <v>129</v>
      </c>
      <c r="D125" s="142" t="s">
        <v>130</v>
      </c>
      <c r="E125" s="186"/>
      <c r="F125" s="4"/>
      <c r="G125" s="4"/>
      <c r="H125" s="4"/>
      <c r="J125" s="16"/>
    </row>
    <row r="126" spans="1:10" s="3" customFormat="1" ht="21" customHeight="1">
      <c r="A126" s="40" t="s">
        <v>113</v>
      </c>
      <c r="B126" s="25">
        <v>0</v>
      </c>
      <c r="C126" s="25">
        <v>0</v>
      </c>
      <c r="D126" s="152">
        <v>0</v>
      </c>
      <c r="E126" s="186"/>
      <c r="F126" s="13"/>
      <c r="G126" s="13"/>
      <c r="H126" s="13"/>
      <c r="I126" s="9"/>
    </row>
    <row r="127" spans="1:10" s="3" customFormat="1" ht="21" customHeight="1">
      <c r="A127" s="40" t="s">
        <v>131</v>
      </c>
      <c r="B127" s="25">
        <v>0</v>
      </c>
      <c r="C127" s="25">
        <v>1</v>
      </c>
      <c r="D127" s="152">
        <v>1</v>
      </c>
      <c r="E127" s="186"/>
      <c r="F127" s="13"/>
      <c r="G127" s="13"/>
      <c r="H127" s="13"/>
      <c r="I127" s="9"/>
    </row>
    <row r="128" spans="1:10" s="3" customFormat="1" ht="21" customHeight="1">
      <c r="A128" s="40" t="s">
        <v>114</v>
      </c>
      <c r="B128" s="25">
        <v>1</v>
      </c>
      <c r="C128" s="25">
        <v>0</v>
      </c>
      <c r="D128" s="152">
        <v>0</v>
      </c>
      <c r="E128" s="186"/>
      <c r="F128" s="13"/>
      <c r="G128" s="13"/>
      <c r="H128" s="13"/>
      <c r="I128" s="9"/>
    </row>
    <row r="129" spans="1:10" s="3" customFormat="1" ht="21" customHeight="1">
      <c r="A129" s="40" t="s">
        <v>132</v>
      </c>
      <c r="B129" s="25">
        <v>0</v>
      </c>
      <c r="C129" s="25">
        <v>23</v>
      </c>
      <c r="D129" s="152">
        <v>0</v>
      </c>
      <c r="E129" s="186"/>
      <c r="F129" s="13"/>
      <c r="G129" s="13"/>
      <c r="H129" s="13"/>
      <c r="I129" s="9"/>
    </row>
    <row r="130" spans="1:10" s="3" customFormat="1" ht="21" customHeight="1">
      <c r="A130" s="40" t="s">
        <v>133</v>
      </c>
      <c r="B130" s="25">
        <v>0</v>
      </c>
      <c r="C130" s="25">
        <v>0</v>
      </c>
      <c r="D130" s="152">
        <v>1</v>
      </c>
      <c r="E130" s="186"/>
      <c r="F130" s="13"/>
      <c r="G130" s="13"/>
      <c r="H130" s="13"/>
      <c r="I130" s="9"/>
    </row>
    <row r="131" spans="1:10" s="5" customFormat="1" ht="21" customHeight="1">
      <c r="A131" s="26" t="s">
        <v>134</v>
      </c>
      <c r="B131" s="78"/>
      <c r="C131" s="78"/>
      <c r="D131" s="142"/>
      <c r="E131" s="186"/>
      <c r="F131" s="4"/>
      <c r="G131" s="4"/>
      <c r="H131" s="4"/>
      <c r="J131" s="16"/>
    </row>
    <row r="132" spans="1:10" s="3" customFormat="1" ht="21" customHeight="1">
      <c r="A132" s="40" t="s">
        <v>135</v>
      </c>
      <c r="B132" s="25">
        <v>1</v>
      </c>
      <c r="C132" s="25">
        <v>21</v>
      </c>
      <c r="D132" s="152">
        <v>2</v>
      </c>
      <c r="E132" s="186"/>
      <c r="F132" s="13"/>
      <c r="G132" s="13"/>
      <c r="H132" s="13"/>
      <c r="I132" s="9"/>
    </row>
    <row r="133" spans="1:10" s="3" customFormat="1" ht="21" customHeight="1">
      <c r="A133" s="40" t="s">
        <v>136</v>
      </c>
      <c r="B133" s="25">
        <v>0</v>
      </c>
      <c r="C133" s="25">
        <v>3</v>
      </c>
      <c r="D133" s="152">
        <v>0</v>
      </c>
      <c r="E133" s="186"/>
      <c r="F133" s="13"/>
      <c r="G133" s="13"/>
      <c r="H133" s="13"/>
      <c r="I133" s="9"/>
    </row>
    <row r="134" spans="1:10" s="3" customFormat="1" ht="21" customHeight="1">
      <c r="A134" s="40" t="s">
        <v>137</v>
      </c>
      <c r="B134" s="25">
        <v>0</v>
      </c>
      <c r="C134" s="25">
        <v>0</v>
      </c>
      <c r="D134" s="152">
        <v>0</v>
      </c>
      <c r="E134" s="186"/>
      <c r="F134" s="13"/>
      <c r="G134" s="13"/>
      <c r="H134" s="13"/>
      <c r="I134" s="9"/>
    </row>
    <row r="135" spans="1:10" s="5" customFormat="1" ht="21" customHeight="1">
      <c r="A135" s="26" t="s">
        <v>138</v>
      </c>
      <c r="B135" s="78"/>
      <c r="C135" s="78"/>
      <c r="D135" s="142"/>
      <c r="E135" s="186"/>
      <c r="F135" s="4"/>
      <c r="G135" s="4"/>
      <c r="H135" s="4"/>
      <c r="J135" s="16"/>
    </row>
    <row r="136" spans="1:10" s="3" customFormat="1" ht="21" customHeight="1">
      <c r="A136" s="40" t="s">
        <v>139</v>
      </c>
      <c r="B136" s="25">
        <v>1</v>
      </c>
      <c r="C136" s="25">
        <v>24</v>
      </c>
      <c r="D136" s="152">
        <v>2</v>
      </c>
      <c r="E136" s="186"/>
      <c r="F136" s="13"/>
      <c r="G136" s="13"/>
      <c r="H136" s="13"/>
      <c r="I136" s="9"/>
    </row>
    <row r="137" spans="1:10" s="3" customFormat="1" ht="21" customHeight="1">
      <c r="A137" s="40" t="s">
        <v>140</v>
      </c>
      <c r="B137" s="25">
        <v>0</v>
      </c>
      <c r="C137" s="25">
        <v>0</v>
      </c>
      <c r="D137" s="152">
        <v>0</v>
      </c>
      <c r="E137" s="186"/>
      <c r="F137" s="13"/>
      <c r="G137" s="13"/>
      <c r="H137" s="13"/>
      <c r="I137" s="9"/>
    </row>
    <row r="138" spans="1:10" s="5" customFormat="1" ht="21" customHeight="1">
      <c r="A138" s="26" t="s">
        <v>141</v>
      </c>
      <c r="B138" s="78"/>
      <c r="C138" s="78"/>
      <c r="D138" s="142"/>
      <c r="E138" s="186"/>
      <c r="F138" s="4"/>
      <c r="G138" s="4"/>
      <c r="H138" s="4"/>
      <c r="J138" s="16"/>
    </row>
    <row r="139" spans="1:10" s="3" customFormat="1" ht="21" customHeight="1">
      <c r="A139" s="40" t="s">
        <v>142</v>
      </c>
      <c r="B139" s="25">
        <v>1</v>
      </c>
      <c r="C139" s="25">
        <v>24</v>
      </c>
      <c r="D139" s="152">
        <v>2</v>
      </c>
      <c r="E139" s="186"/>
      <c r="F139" s="13"/>
      <c r="G139" s="13"/>
      <c r="H139" s="13"/>
      <c r="I139" s="9"/>
    </row>
    <row r="140" spans="1:10" s="3" customFormat="1" ht="21" customHeight="1">
      <c r="A140" s="40" t="s">
        <v>143</v>
      </c>
      <c r="B140" s="25">
        <v>0</v>
      </c>
      <c r="C140" s="25">
        <v>0</v>
      </c>
      <c r="D140" s="152">
        <v>0</v>
      </c>
      <c r="E140" s="186"/>
      <c r="F140" s="13"/>
      <c r="G140" s="13"/>
      <c r="H140" s="13"/>
      <c r="I140" s="9"/>
    </row>
    <row r="141" spans="1:10" s="5" customFormat="1" ht="21" customHeight="1">
      <c r="A141" s="40" t="s">
        <v>117</v>
      </c>
      <c r="B141" s="68">
        <v>1</v>
      </c>
      <c r="C141" s="68">
        <v>24</v>
      </c>
      <c r="D141" s="153">
        <v>2</v>
      </c>
      <c r="E141" s="187"/>
      <c r="F141" s="4"/>
      <c r="G141" s="4"/>
      <c r="H141" s="4"/>
      <c r="J141" s="16"/>
    </row>
    <row r="142" spans="1:10" s="3" customFormat="1">
      <c r="A142" s="43"/>
      <c r="B142" s="13"/>
      <c r="C142" s="13"/>
      <c r="D142" s="13"/>
      <c r="E142" s="13"/>
      <c r="F142" s="13"/>
      <c r="G142" s="13"/>
      <c r="H142" s="13"/>
    </row>
    <row r="143" spans="1:10" s="3" customFormat="1" ht="14.5">
      <c r="A143" s="79" t="s">
        <v>144</v>
      </c>
      <c r="B143" s="80"/>
      <c r="C143" s="80"/>
      <c r="D143" s="80"/>
      <c r="E143" s="80"/>
      <c r="F143" s="80"/>
      <c r="G143" s="81"/>
      <c r="H143" s="81"/>
      <c r="I143" s="82"/>
    </row>
    <row r="144" spans="1:10" s="3" customFormat="1" ht="15.5">
      <c r="A144" t="s">
        <v>478</v>
      </c>
      <c r="B144" s="80"/>
      <c r="C144" s="80"/>
      <c r="D144" s="80"/>
      <c r="E144" s="80"/>
      <c r="F144" s="80"/>
      <c r="G144" s="115"/>
      <c r="H144" s="115"/>
      <c r="I144" s="82"/>
    </row>
    <row r="145" spans="1:9" s="3" customFormat="1" ht="15.5">
      <c r="A145" s="178" t="s">
        <v>145</v>
      </c>
      <c r="B145" s="80"/>
      <c r="C145" s="80"/>
      <c r="D145" s="80"/>
      <c r="E145" s="80"/>
      <c r="F145" s="80"/>
      <c r="G145" s="80"/>
      <c r="H145" s="80"/>
      <c r="I145" s="82"/>
    </row>
    <row r="146" spans="1:9" s="3" customFormat="1" ht="15.5">
      <c r="A146" s="178" t="s">
        <v>425</v>
      </c>
      <c r="B146" s="19"/>
      <c r="C146" s="19"/>
      <c r="D146" s="19"/>
      <c r="E146" s="19"/>
      <c r="F146" s="19"/>
      <c r="G146" s="19"/>
      <c r="H146" s="19"/>
      <c r="I146" s="87"/>
    </row>
    <row r="147" spans="1:9" s="3" customFormat="1" ht="15.5">
      <c r="A147" s="88" t="s">
        <v>146</v>
      </c>
      <c r="B147" s="116"/>
      <c r="C147" s="116"/>
      <c r="D147" s="117"/>
      <c r="E147" s="117"/>
      <c r="F147" s="117"/>
      <c r="G147" s="80"/>
      <c r="H147" s="80"/>
      <c r="I147" s="82"/>
    </row>
    <row r="148" spans="1:9" s="3" customFormat="1" ht="15.5">
      <c r="A148" s="179" t="s">
        <v>147</v>
      </c>
      <c r="B148" s="116"/>
      <c r="C148" s="116"/>
      <c r="D148" s="117"/>
      <c r="E148" s="117"/>
      <c r="F148" s="117"/>
      <c r="G148" s="80"/>
      <c r="H148" s="80"/>
      <c r="I148" s="82"/>
    </row>
    <row r="149" spans="1:9" s="3" customFormat="1" ht="15.5">
      <c r="A149" s="80" t="s">
        <v>148</v>
      </c>
      <c r="B149" s="80"/>
      <c r="C149" s="80"/>
      <c r="D149" s="118"/>
      <c r="E149" s="118"/>
      <c r="F149" s="118"/>
      <c r="G149" s="80"/>
      <c r="H149" s="80"/>
      <c r="I149" s="82"/>
    </row>
    <row r="150" spans="1:9" s="3" customFormat="1" ht="18" customHeight="1">
      <c r="A150" s="80" t="s">
        <v>149</v>
      </c>
      <c r="B150" s="19"/>
      <c r="C150" s="19"/>
      <c r="D150" s="19"/>
      <c r="E150" s="19"/>
      <c r="F150" s="19"/>
      <c r="G150" s="19"/>
      <c r="H150" s="19"/>
      <c r="I150" s="82"/>
    </row>
    <row r="151" spans="1:9" s="83" customFormat="1" ht="15.5">
      <c r="A151" s="80" t="s">
        <v>372</v>
      </c>
      <c r="B151" s="119"/>
      <c r="C151" s="119"/>
      <c r="D151" s="89"/>
      <c r="E151" s="80"/>
      <c r="F151" s="80"/>
      <c r="G151" s="80"/>
      <c r="H151" s="80"/>
      <c r="I151" s="82"/>
    </row>
    <row r="152" spans="1:9" s="3" customFormat="1" ht="15.5">
      <c r="A152" s="178" t="s">
        <v>371</v>
      </c>
      <c r="B152" s="85"/>
      <c r="C152" s="85"/>
      <c r="D152" s="85"/>
      <c r="E152" s="85"/>
      <c r="F152" s="85"/>
      <c r="G152" s="85"/>
      <c r="H152" s="85"/>
      <c r="I152" s="87"/>
    </row>
    <row r="153" spans="1:9" s="3" customFormat="1" ht="15.5">
      <c r="A153" s="80" t="s">
        <v>150</v>
      </c>
      <c r="B153" s="84"/>
      <c r="C153" s="84"/>
      <c r="D153" s="84"/>
      <c r="E153" s="84"/>
      <c r="F153" s="84"/>
      <c r="G153" s="80"/>
      <c r="H153" s="80"/>
      <c r="I153" s="82"/>
    </row>
    <row r="154" spans="1:9" s="3" customFormat="1" ht="15.5">
      <c r="A154" s="80" t="s">
        <v>151</v>
      </c>
      <c r="B154" s="19"/>
      <c r="C154" s="19"/>
      <c r="D154" s="19"/>
      <c r="E154" s="19"/>
      <c r="F154" s="19"/>
      <c r="G154" s="19"/>
      <c r="H154" s="19"/>
      <c r="I154" s="82"/>
    </row>
    <row r="155" spans="1:9" s="3" customFormat="1" ht="15.5">
      <c r="A155" s="82" t="s">
        <v>152</v>
      </c>
      <c r="B155" s="116"/>
      <c r="C155" s="116"/>
      <c r="D155" s="117"/>
      <c r="E155" s="117"/>
      <c r="F155" s="117"/>
      <c r="G155" s="80"/>
      <c r="H155" s="80"/>
      <c r="I155" s="82"/>
    </row>
    <row r="156" spans="1:9" s="3" customFormat="1" ht="15.5">
      <c r="A156" s="80" t="s">
        <v>153</v>
      </c>
      <c r="B156" s="19"/>
      <c r="C156" s="19"/>
      <c r="D156" s="19"/>
      <c r="E156" s="19"/>
      <c r="F156" s="19"/>
      <c r="G156" s="19"/>
      <c r="H156" s="19"/>
      <c r="I156" s="82"/>
    </row>
    <row r="157" spans="1:9" s="3" customFormat="1" ht="15.5">
      <c r="A157" s="80" t="s">
        <v>154</v>
      </c>
      <c r="B157" s="80"/>
      <c r="C157" s="80"/>
      <c r="D157" s="80"/>
      <c r="E157" s="80"/>
      <c r="F157" s="80"/>
      <c r="G157" s="80"/>
      <c r="H157" s="80"/>
      <c r="I157" s="82"/>
    </row>
    <row r="158" spans="1:9" s="3" customFormat="1" ht="15.5">
      <c r="A158" s="80" t="s">
        <v>155</v>
      </c>
      <c r="B158" s="19"/>
      <c r="C158" s="19"/>
      <c r="D158" s="19"/>
      <c r="E158" s="19"/>
      <c r="F158" s="19"/>
      <c r="G158" s="19"/>
      <c r="H158" s="19"/>
      <c r="I158" s="82"/>
    </row>
    <row r="159" spans="1:9" s="3" customFormat="1" ht="15.5">
      <c r="A159" s="80" t="s">
        <v>156</v>
      </c>
      <c r="B159" s="116"/>
      <c r="C159" s="116"/>
      <c r="D159" s="120"/>
      <c r="E159" s="80"/>
      <c r="F159" s="80"/>
      <c r="G159" s="80"/>
      <c r="H159" s="80"/>
      <c r="I159" s="82"/>
    </row>
    <row r="160" spans="1:9" s="3" customFormat="1" ht="15.5">
      <c r="A160" s="88" t="s">
        <v>157</v>
      </c>
      <c r="B160" s="80"/>
      <c r="C160" s="80"/>
      <c r="D160" s="80"/>
      <c r="E160" s="80"/>
      <c r="F160" s="80"/>
      <c r="G160" s="80"/>
      <c r="H160" s="80"/>
      <c r="I160" s="82"/>
    </row>
    <row r="161" spans="1:9" s="3" customFormat="1" ht="15.5">
      <c r="A161" s="123" t="s">
        <v>158</v>
      </c>
      <c r="B161" s="19"/>
      <c r="C161" s="19"/>
      <c r="D161" s="19"/>
      <c r="E161" s="19"/>
      <c r="F161" s="19"/>
      <c r="G161" s="19"/>
      <c r="H161" s="19"/>
      <c r="I161" s="87"/>
    </row>
    <row r="162" spans="1:9" s="3" customFormat="1" ht="15.5">
      <c r="A162" s="19" t="s">
        <v>159</v>
      </c>
      <c r="B162" s="116"/>
      <c r="C162" s="116"/>
      <c r="D162" s="90"/>
      <c r="E162" s="80"/>
      <c r="F162" s="80"/>
      <c r="G162" s="80"/>
      <c r="H162" s="80"/>
      <c r="I162" s="82"/>
    </row>
    <row r="163" spans="1:9" s="3" customFormat="1" ht="15.5">
      <c r="A163" s="80" t="s">
        <v>160</v>
      </c>
      <c r="B163" s="116"/>
      <c r="C163" s="116"/>
      <c r="D163" s="121"/>
      <c r="E163" s="117"/>
      <c r="F163" s="117"/>
      <c r="G163" s="80"/>
      <c r="H163" s="80"/>
      <c r="I163" s="82"/>
    </row>
    <row r="164" spans="1:9" s="3" customFormat="1" ht="15.5">
      <c r="A164" s="19" t="s">
        <v>161</v>
      </c>
      <c r="B164" s="116"/>
      <c r="C164" s="116"/>
      <c r="D164" s="121"/>
      <c r="E164" s="117"/>
      <c r="F164" s="117"/>
      <c r="G164" s="80"/>
      <c r="H164" s="80"/>
      <c r="I164" s="82"/>
    </row>
    <row r="165" spans="1:9" s="3" customFormat="1" ht="15.5">
      <c r="A165" s="88" t="s">
        <v>162</v>
      </c>
      <c r="B165" s="80"/>
      <c r="C165" s="80"/>
      <c r="D165" s="80"/>
      <c r="E165" s="80"/>
      <c r="F165" s="80"/>
      <c r="G165" s="80"/>
      <c r="H165" s="80"/>
      <c r="I165" s="82"/>
    </row>
    <row r="166" spans="1:9" s="3" customFormat="1" ht="15.5">
      <c r="A166" s="80" t="s">
        <v>163</v>
      </c>
      <c r="B166" s="80"/>
      <c r="C166" s="80"/>
      <c r="D166" s="91"/>
      <c r="E166" s="80"/>
      <c r="F166" s="80"/>
      <c r="G166" s="80"/>
      <c r="H166" s="80"/>
      <c r="I166" s="82"/>
    </row>
    <row r="167" spans="1:9" s="3" customFormat="1" ht="16.5">
      <c r="A167" s="192" t="s">
        <v>164</v>
      </c>
      <c r="B167" s="80"/>
      <c r="C167" s="80"/>
      <c r="D167" s="91"/>
      <c r="E167" s="80"/>
      <c r="F167" s="80"/>
      <c r="G167" s="80"/>
      <c r="H167" s="80"/>
      <c r="I167" s="82"/>
    </row>
    <row r="168" spans="1:9" s="3" customFormat="1" ht="15.5">
      <c r="A168" s="178" t="s">
        <v>165</v>
      </c>
      <c r="B168" s="80"/>
      <c r="C168" s="80"/>
      <c r="D168" s="91"/>
      <c r="E168" s="80"/>
      <c r="F168" s="80"/>
      <c r="G168" s="80"/>
      <c r="H168" s="80"/>
      <c r="I168" s="82"/>
    </row>
    <row r="169" spans="1:9" s="3" customFormat="1" ht="15.5">
      <c r="A169" s="178" t="s">
        <v>166</v>
      </c>
      <c r="B169" s="80"/>
      <c r="C169" s="80"/>
      <c r="D169" s="91"/>
      <c r="E169" s="80"/>
      <c r="F169" s="80"/>
      <c r="G169" s="80"/>
      <c r="H169" s="80"/>
      <c r="I169" s="82"/>
    </row>
    <row r="170" spans="1:9" s="3" customFormat="1" ht="15.5">
      <c r="A170" s="178" t="s">
        <v>167</v>
      </c>
      <c r="B170" s="80"/>
      <c r="C170" s="80"/>
      <c r="D170" s="91"/>
      <c r="E170" s="80"/>
      <c r="F170" s="80"/>
      <c r="G170" s="80"/>
      <c r="H170" s="80"/>
      <c r="I170" s="82"/>
    </row>
    <row r="171" spans="1:9" s="3" customFormat="1" ht="15.5">
      <c r="A171" s="19" t="s">
        <v>168</v>
      </c>
      <c r="B171" s="116"/>
      <c r="C171" s="116"/>
      <c r="D171" s="122"/>
      <c r="E171" s="122"/>
      <c r="F171" s="122"/>
      <c r="G171" s="80"/>
      <c r="H171" s="80"/>
      <c r="I171" s="82"/>
    </row>
    <row r="172" spans="1:9" s="3" customFormat="1" ht="15.5">
      <c r="A172" s="19" t="s">
        <v>169</v>
      </c>
      <c r="B172" s="80"/>
      <c r="C172" s="80"/>
      <c r="D172" s="80"/>
      <c r="E172" s="80"/>
      <c r="F172" s="80"/>
      <c r="G172" s="80"/>
      <c r="H172" s="80"/>
      <c r="I172" s="82"/>
    </row>
    <row r="173" spans="1:9" s="3" customFormat="1" ht="15.5">
      <c r="A173" s="19" t="s">
        <v>170</v>
      </c>
      <c r="B173" s="84"/>
      <c r="C173" s="84"/>
      <c r="D173" s="84"/>
      <c r="E173" s="84"/>
      <c r="F173" s="84"/>
      <c r="G173" s="85"/>
      <c r="H173" s="85"/>
      <c r="I173" s="87"/>
    </row>
    <row r="174" spans="1:9" s="3" customFormat="1" ht="15.5">
      <c r="A174" s="178" t="s">
        <v>171</v>
      </c>
      <c r="B174" s="84"/>
      <c r="C174" s="84"/>
      <c r="D174" s="84"/>
      <c r="E174" s="84"/>
      <c r="F174" s="84"/>
      <c r="G174" s="85"/>
      <c r="H174" s="86"/>
      <c r="I174" s="87"/>
    </row>
    <row r="175" spans="1:9" s="3" customFormat="1" ht="15.5">
      <c r="A175" s="178" t="s">
        <v>172</v>
      </c>
      <c r="B175" s="85"/>
      <c r="C175" s="85"/>
      <c r="D175" s="85"/>
      <c r="E175" s="85"/>
      <c r="F175" s="85"/>
      <c r="G175" s="85"/>
      <c r="H175" s="86"/>
      <c r="I175" s="87"/>
    </row>
    <row r="176" spans="1:9" s="3" customFormat="1" ht="15.5">
      <c r="A176" s="178" t="s">
        <v>173</v>
      </c>
      <c r="B176" s="80"/>
      <c r="C176" s="80"/>
      <c r="D176" s="80"/>
      <c r="E176" s="80"/>
      <c r="F176" s="80"/>
      <c r="G176" s="80"/>
      <c r="H176" s="83"/>
      <c r="I176" s="82"/>
    </row>
    <row r="177" spans="1:9" s="3" customFormat="1" ht="14.5">
      <c r="A177" s="82"/>
      <c r="B177" s="84"/>
      <c r="C177" s="84"/>
      <c r="D177" s="84"/>
      <c r="E177" s="84"/>
      <c r="F177" s="84"/>
      <c r="G177" s="80"/>
      <c r="H177" s="83"/>
      <c r="I177" s="82"/>
    </row>
    <row r="178" spans="1:9" s="3" customFormat="1">
      <c r="A178" s="43"/>
      <c r="B178" s="13"/>
      <c r="C178" s="13"/>
      <c r="D178" s="13"/>
      <c r="E178" s="13"/>
      <c r="F178" s="13"/>
      <c r="G178" s="13"/>
      <c r="H178" s="13"/>
    </row>
    <row r="179" spans="1:9" s="3" customFormat="1">
      <c r="A179" s="43"/>
      <c r="B179" s="13"/>
      <c r="C179" s="13"/>
      <c r="D179" s="13"/>
      <c r="E179" s="13"/>
      <c r="F179" s="13"/>
      <c r="G179" s="13"/>
      <c r="H179" s="13"/>
    </row>
    <row r="180" spans="1:9" s="3" customFormat="1">
      <c r="A180" s="43"/>
      <c r="B180" s="13"/>
      <c r="C180" s="13"/>
      <c r="D180" s="13"/>
      <c r="E180" s="13"/>
      <c r="F180" s="13"/>
      <c r="G180" s="13"/>
      <c r="H180" s="13"/>
    </row>
    <row r="181" spans="1:9" s="3" customFormat="1">
      <c r="A181" s="43"/>
      <c r="B181" s="13"/>
      <c r="C181" s="13"/>
      <c r="D181" s="13"/>
      <c r="E181" s="13"/>
      <c r="F181" s="13"/>
      <c r="G181" s="13"/>
      <c r="H181" s="13"/>
    </row>
    <row r="182" spans="1:9" s="3" customFormat="1">
      <c r="A182" s="43"/>
      <c r="B182" s="13"/>
      <c r="C182" s="13"/>
      <c r="D182" s="13"/>
      <c r="E182" s="13"/>
      <c r="F182" s="13"/>
      <c r="G182" s="13"/>
      <c r="H182" s="13"/>
    </row>
    <row r="183" spans="1:9" s="3" customFormat="1">
      <c r="A183" s="43"/>
      <c r="B183" s="13"/>
      <c r="C183" s="13"/>
      <c r="D183" s="13"/>
      <c r="E183" s="13"/>
      <c r="F183" s="13"/>
      <c r="G183" s="13"/>
      <c r="H183" s="13"/>
    </row>
    <row r="184" spans="1:9" s="3" customFormat="1">
      <c r="A184" s="43"/>
      <c r="B184" s="13"/>
      <c r="C184" s="13"/>
      <c r="D184" s="13"/>
      <c r="E184" s="13"/>
      <c r="F184" s="13"/>
      <c r="G184" s="13"/>
      <c r="H184" s="13"/>
    </row>
    <row r="185" spans="1:9" s="3" customFormat="1">
      <c r="A185" s="43"/>
      <c r="B185" s="13"/>
      <c r="C185" s="13"/>
      <c r="D185" s="13"/>
      <c r="E185" s="13"/>
      <c r="F185" s="13"/>
      <c r="G185" s="13"/>
      <c r="H185" s="13"/>
    </row>
    <row r="186" spans="1:9" s="3" customFormat="1">
      <c r="A186" s="43"/>
      <c r="B186" s="13"/>
      <c r="C186" s="13"/>
      <c r="D186" s="13"/>
      <c r="E186" s="13"/>
      <c r="F186" s="13"/>
      <c r="G186" s="13"/>
      <c r="H186" s="13"/>
    </row>
    <row r="187" spans="1:9" s="3" customFormat="1">
      <c r="A187" s="43"/>
      <c r="B187" s="13"/>
      <c r="C187" s="13"/>
      <c r="D187" s="13"/>
      <c r="E187" s="13"/>
      <c r="F187" s="13"/>
      <c r="G187" s="13"/>
      <c r="H187" s="13"/>
    </row>
    <row r="188" spans="1:9" s="3" customFormat="1">
      <c r="A188" s="43"/>
      <c r="B188" s="13"/>
      <c r="C188" s="13"/>
      <c r="D188" s="13"/>
      <c r="E188" s="13"/>
      <c r="F188" s="13"/>
      <c r="G188" s="13"/>
      <c r="H188" s="13"/>
    </row>
    <row r="189" spans="1:9" s="3" customFormat="1">
      <c r="A189" s="43"/>
      <c r="B189" s="13"/>
      <c r="C189" s="13"/>
      <c r="D189" s="13"/>
      <c r="E189" s="13"/>
      <c r="F189" s="13"/>
      <c r="G189" s="13"/>
      <c r="H189" s="13"/>
    </row>
    <row r="190" spans="1:9" s="3" customFormat="1">
      <c r="A190" s="43"/>
      <c r="B190" s="13"/>
      <c r="C190" s="13"/>
      <c r="D190" s="13"/>
      <c r="E190" s="13"/>
      <c r="F190" s="13"/>
      <c r="G190" s="13"/>
      <c r="H190" s="13"/>
    </row>
    <row r="191" spans="1:9" s="3" customFormat="1">
      <c r="A191" s="43"/>
      <c r="B191" s="13"/>
      <c r="C191" s="13"/>
      <c r="D191" s="13"/>
      <c r="E191" s="13"/>
      <c r="F191" s="13"/>
      <c r="G191" s="13"/>
      <c r="H191" s="13"/>
    </row>
    <row r="192" spans="1:9" s="3" customFormat="1">
      <c r="A192" s="43"/>
      <c r="B192" s="13"/>
      <c r="C192" s="13"/>
      <c r="D192" s="13"/>
      <c r="E192" s="13"/>
      <c r="F192" s="13"/>
      <c r="G192" s="13"/>
      <c r="H192" s="13"/>
    </row>
    <row r="193" spans="1:8" s="3" customFormat="1">
      <c r="A193" s="43"/>
      <c r="B193" s="13"/>
      <c r="C193" s="13"/>
      <c r="D193" s="13"/>
      <c r="E193" s="13"/>
      <c r="F193" s="13"/>
      <c r="G193" s="13"/>
      <c r="H193" s="13"/>
    </row>
    <row r="194" spans="1:8" s="3" customFormat="1">
      <c r="A194" s="43"/>
      <c r="B194" s="13"/>
      <c r="C194" s="13"/>
      <c r="D194" s="13"/>
      <c r="E194" s="13"/>
      <c r="F194" s="13"/>
      <c r="G194" s="13"/>
      <c r="H194" s="13"/>
    </row>
    <row r="195" spans="1:8" s="3" customFormat="1">
      <c r="A195" s="43"/>
      <c r="B195" s="13"/>
      <c r="C195" s="13"/>
      <c r="D195" s="13"/>
      <c r="E195" s="13"/>
      <c r="F195" s="13"/>
      <c r="G195" s="13"/>
      <c r="H195" s="13"/>
    </row>
    <row r="196" spans="1:8" s="3" customFormat="1">
      <c r="A196" s="43"/>
      <c r="B196" s="13"/>
      <c r="C196" s="13"/>
      <c r="D196" s="13"/>
      <c r="E196" s="13"/>
      <c r="F196" s="13"/>
      <c r="G196" s="13"/>
      <c r="H196" s="13"/>
    </row>
    <row r="197" spans="1:8" s="3" customFormat="1">
      <c r="A197" s="43"/>
      <c r="B197" s="13"/>
      <c r="C197" s="13"/>
      <c r="D197" s="13"/>
      <c r="E197" s="13"/>
      <c r="F197" s="13"/>
      <c r="G197" s="13"/>
      <c r="H197" s="13"/>
    </row>
    <row r="198" spans="1:8" s="3" customFormat="1">
      <c r="A198" s="43"/>
      <c r="B198" s="13"/>
      <c r="C198" s="13"/>
      <c r="D198" s="13"/>
      <c r="E198" s="13"/>
      <c r="F198" s="13"/>
      <c r="G198" s="13"/>
      <c r="H198" s="13"/>
    </row>
    <row r="199" spans="1:8" s="3" customFormat="1">
      <c r="A199" s="43"/>
      <c r="B199" s="13"/>
      <c r="C199" s="13"/>
      <c r="D199" s="13"/>
      <c r="E199" s="13"/>
      <c r="F199" s="13"/>
      <c r="G199" s="13"/>
      <c r="H199" s="13"/>
    </row>
    <row r="200" spans="1:8" s="3" customFormat="1">
      <c r="A200" s="43"/>
      <c r="B200" s="13"/>
      <c r="C200" s="13"/>
      <c r="D200" s="13"/>
      <c r="E200" s="13"/>
      <c r="F200" s="13"/>
      <c r="G200" s="13"/>
      <c r="H200" s="13"/>
    </row>
    <row r="201" spans="1:8" s="3" customFormat="1">
      <c r="A201" s="43"/>
      <c r="B201" s="13"/>
      <c r="C201" s="13"/>
      <c r="D201" s="13"/>
      <c r="E201" s="13"/>
      <c r="F201" s="13"/>
      <c r="G201" s="13"/>
      <c r="H201" s="13"/>
    </row>
    <row r="202" spans="1:8" s="3" customFormat="1">
      <c r="A202" s="43"/>
      <c r="B202" s="13"/>
      <c r="C202" s="13"/>
      <c r="D202" s="13"/>
      <c r="E202" s="13"/>
      <c r="F202" s="13"/>
      <c r="G202" s="13"/>
      <c r="H202" s="13"/>
    </row>
    <row r="203" spans="1:8" s="3" customFormat="1">
      <c r="A203" s="43"/>
      <c r="B203" s="13"/>
      <c r="C203" s="13"/>
      <c r="D203" s="13"/>
      <c r="E203" s="13"/>
      <c r="F203" s="13"/>
      <c r="G203" s="13"/>
      <c r="H203" s="13"/>
    </row>
    <row r="204" spans="1:8" s="3" customFormat="1">
      <c r="A204" s="43"/>
      <c r="B204" s="13"/>
      <c r="C204" s="13"/>
      <c r="D204" s="13"/>
      <c r="E204" s="13"/>
      <c r="F204" s="13"/>
      <c r="G204" s="13"/>
      <c r="H204" s="13"/>
    </row>
    <row r="205" spans="1:8" s="3" customFormat="1">
      <c r="A205" s="43"/>
      <c r="B205" s="13"/>
      <c r="C205" s="13"/>
      <c r="D205" s="13"/>
      <c r="E205" s="13"/>
      <c r="F205" s="13"/>
      <c r="G205" s="13"/>
      <c r="H205" s="13"/>
    </row>
    <row r="206" spans="1:8" s="3" customFormat="1">
      <c r="A206" s="43"/>
      <c r="B206" s="13"/>
      <c r="C206" s="13"/>
      <c r="D206" s="13"/>
      <c r="E206" s="13"/>
      <c r="F206" s="13"/>
      <c r="G206" s="13"/>
      <c r="H206" s="13"/>
    </row>
    <row r="207" spans="1:8" s="3" customFormat="1">
      <c r="A207" s="43"/>
      <c r="B207" s="13"/>
      <c r="C207" s="13"/>
      <c r="D207" s="13"/>
      <c r="E207" s="13"/>
      <c r="F207" s="13"/>
      <c r="G207" s="13"/>
      <c r="H207" s="13"/>
    </row>
    <row r="208" spans="1:8" s="3" customFormat="1">
      <c r="A208" s="43"/>
      <c r="B208" s="13"/>
      <c r="C208" s="13"/>
      <c r="D208" s="13"/>
      <c r="E208" s="13"/>
      <c r="F208" s="13"/>
      <c r="G208" s="13"/>
      <c r="H208" s="13"/>
    </row>
    <row r="209" spans="1:16" s="3" customFormat="1">
      <c r="A209" s="43"/>
      <c r="B209" s="13"/>
      <c r="C209" s="13"/>
      <c r="D209" s="13"/>
      <c r="E209" s="13"/>
      <c r="F209" s="13"/>
      <c r="G209" s="13"/>
      <c r="H209" s="13"/>
    </row>
    <row r="210" spans="1:16" s="3" customFormat="1">
      <c r="A210" s="43"/>
      <c r="B210" s="13"/>
      <c r="C210" s="13"/>
      <c r="D210" s="13"/>
      <c r="E210" s="13"/>
      <c r="F210" s="13"/>
      <c r="G210" s="13"/>
      <c r="H210" s="13"/>
    </row>
    <row r="211" spans="1:16" s="3" customFormat="1">
      <c r="A211" s="43"/>
      <c r="B211" s="13"/>
      <c r="C211" s="13"/>
      <c r="D211" s="13"/>
      <c r="E211" s="13"/>
      <c r="F211" s="13"/>
      <c r="G211" s="13"/>
      <c r="H211" s="13"/>
    </row>
    <row r="212" spans="1:16" s="3" customFormat="1">
      <c r="A212" s="43"/>
      <c r="B212" s="13"/>
      <c r="C212" s="13"/>
      <c r="D212" s="13"/>
      <c r="E212" s="13"/>
      <c r="F212" s="13"/>
      <c r="G212" s="13"/>
      <c r="H212" s="13"/>
    </row>
    <row r="213" spans="1:16" s="3" customFormat="1">
      <c r="A213" s="43"/>
      <c r="B213" s="13"/>
      <c r="C213" s="13"/>
      <c r="D213" s="13"/>
      <c r="E213" s="13"/>
      <c r="F213" s="13"/>
      <c r="G213" s="13"/>
      <c r="H213" s="13"/>
    </row>
    <row r="214" spans="1:16" s="3" customFormat="1">
      <c r="A214" s="43"/>
      <c r="B214" s="13"/>
      <c r="C214" s="13"/>
      <c r="D214" s="13"/>
      <c r="E214" s="13"/>
      <c r="F214" s="13"/>
      <c r="G214" s="13"/>
      <c r="H214" s="13"/>
    </row>
    <row r="215" spans="1:16" s="3" customFormat="1">
      <c r="A215" s="43"/>
      <c r="B215" s="13"/>
      <c r="C215" s="13"/>
      <c r="D215" s="13"/>
      <c r="E215" s="13"/>
      <c r="F215" s="13"/>
      <c r="G215" s="13"/>
      <c r="H215" s="13"/>
    </row>
    <row r="216" spans="1:16" s="3" customFormat="1">
      <c r="A216" s="43"/>
      <c r="B216" s="13"/>
      <c r="C216" s="13"/>
      <c r="D216" s="13"/>
      <c r="E216" s="13"/>
      <c r="F216" s="13"/>
      <c r="G216" s="13"/>
      <c r="H216" s="13"/>
    </row>
    <row r="217" spans="1:16">
      <c r="I217"/>
      <c r="O217"/>
      <c r="P217" s="1"/>
    </row>
    <row r="218" spans="1:16">
      <c r="I218"/>
      <c r="O218"/>
      <c r="P218" s="1"/>
    </row>
    <row r="219" spans="1:16">
      <c r="I219"/>
      <c r="O219"/>
      <c r="P219" s="1"/>
    </row>
    <row r="220" spans="1:16">
      <c r="I220"/>
      <c r="O220"/>
      <c r="P220" s="1"/>
    </row>
    <row r="221" spans="1:16">
      <c r="I221"/>
      <c r="O221"/>
      <c r="P221" s="1"/>
    </row>
    <row r="222" spans="1:16">
      <c r="I222"/>
      <c r="O222"/>
      <c r="P222" s="1"/>
    </row>
    <row r="223" spans="1:16">
      <c r="I223"/>
      <c r="O223"/>
      <c r="P223" s="1"/>
    </row>
    <row r="224" spans="1:16">
      <c r="I224"/>
      <c r="O224"/>
      <c r="P224" s="1"/>
    </row>
    <row r="225" spans="9:16">
      <c r="I225"/>
      <c r="O225"/>
      <c r="P225" s="1"/>
    </row>
    <row r="226" spans="9:16">
      <c r="I226"/>
      <c r="O226"/>
      <c r="P226" s="1"/>
    </row>
    <row r="227" spans="9:16">
      <c r="I227"/>
      <c r="O227"/>
      <c r="P227" s="1"/>
    </row>
    <row r="228" spans="9:16">
      <c r="I228"/>
      <c r="O228"/>
      <c r="P228" s="1"/>
    </row>
    <row r="229" spans="9:16">
      <c r="I229"/>
      <c r="O229"/>
      <c r="P229" s="1"/>
    </row>
    <row r="230" spans="9:16">
      <c r="I230"/>
      <c r="O230"/>
      <c r="P230" s="1"/>
    </row>
    <row r="231" spans="9:16">
      <c r="I231"/>
      <c r="O231"/>
      <c r="P231" s="1"/>
    </row>
    <row r="232" spans="9:16">
      <c r="I232"/>
      <c r="O232"/>
      <c r="P232" s="1"/>
    </row>
    <row r="233" spans="9:16">
      <c r="I233"/>
      <c r="O233"/>
      <c r="P233" s="1"/>
    </row>
    <row r="234" spans="9:16">
      <c r="I234"/>
      <c r="O234"/>
      <c r="P234" s="1"/>
    </row>
    <row r="235" spans="9:16">
      <c r="I235"/>
      <c r="O235"/>
      <c r="P235" s="1"/>
    </row>
    <row r="236" spans="9:16">
      <c r="I236"/>
      <c r="O236"/>
      <c r="P236" s="1"/>
    </row>
    <row r="237" spans="9:16">
      <c r="I237"/>
      <c r="O237"/>
      <c r="P237" s="1"/>
    </row>
    <row r="238" spans="9:16">
      <c r="I238"/>
      <c r="O238"/>
      <c r="P238" s="1"/>
    </row>
    <row r="239" spans="9:16">
      <c r="I239"/>
      <c r="O239"/>
      <c r="P239" s="1"/>
    </row>
    <row r="240" spans="9:16">
      <c r="I240"/>
      <c r="O240"/>
      <c r="P240" s="1"/>
    </row>
    <row r="241" spans="9:16">
      <c r="I241"/>
      <c r="O241"/>
      <c r="P241" s="1"/>
    </row>
    <row r="242" spans="9:16">
      <c r="I242"/>
      <c r="O242"/>
      <c r="P242" s="1"/>
    </row>
    <row r="243" spans="9:16">
      <c r="I243"/>
      <c r="O243"/>
      <c r="P243" s="1"/>
    </row>
    <row r="244" spans="9:16">
      <c r="I244"/>
      <c r="O244"/>
      <c r="P244" s="1"/>
    </row>
    <row r="245" spans="9:16">
      <c r="I245"/>
      <c r="O245"/>
      <c r="P245" s="1"/>
    </row>
    <row r="246" spans="9:16">
      <c r="I246"/>
      <c r="O246"/>
      <c r="P246" s="1"/>
    </row>
    <row r="247" spans="9:16">
      <c r="I247"/>
      <c r="O247"/>
      <c r="P247" s="1"/>
    </row>
    <row r="248" spans="9:16">
      <c r="I248"/>
      <c r="O248"/>
      <c r="P248" s="1"/>
    </row>
    <row r="249" spans="9:16">
      <c r="I249"/>
      <c r="O249"/>
      <c r="P249" s="1"/>
    </row>
  </sheetData>
  <mergeCells count="15">
    <mergeCell ref="A124:C124"/>
    <mergeCell ref="B1:H1"/>
    <mergeCell ref="A1:A2"/>
    <mergeCell ref="A3:H3"/>
    <mergeCell ref="E59:E63"/>
    <mergeCell ref="G105:G107"/>
    <mergeCell ref="H105:H107"/>
    <mergeCell ref="F59:F63"/>
    <mergeCell ref="G59:G63"/>
    <mergeCell ref="H59:H63"/>
    <mergeCell ref="G20:H22"/>
    <mergeCell ref="G37:G40"/>
    <mergeCell ref="H37:H40"/>
    <mergeCell ref="G26:G27"/>
    <mergeCell ref="H26:H27"/>
  </mergeCells>
  <dataValidations disablePrompts="1" count="1">
    <dataValidation type="custom" allowBlank="1" showInputMessage="1" showErrorMessage="1" errorTitle="Invalid entry" error="The entry is not a number, is outside the minimum and maximum set, or has too many decimal places." sqref="K25:K28 D163:D164" xr:uid="{00000000-0002-0000-0100-000000000000}">
      <formula1>AND(D25&gt;=0, D25&lt;=999999999999, D25=ROUND(D25,2))</formula1>
    </dataValidation>
  </dataValidations>
  <pageMargins left="0.25" right="0.25" top="0.75" bottom="0.75" header="0.3" footer="0.3"/>
  <pageSetup paperSize="5" scale="62" fitToHeight="0" orientation="portrait"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31"/>
  <sheetViews>
    <sheetView zoomScale="115" zoomScaleNormal="115" workbookViewId="0">
      <pane ySplit="2" topLeftCell="A3" activePane="bottomLeft" state="frozen"/>
      <selection pane="bottomLeft" activeCell="B109" sqref="B109"/>
    </sheetView>
  </sheetViews>
  <sheetFormatPr defaultColWidth="9.09765625" defaultRowHeight="13.5"/>
  <cols>
    <col min="1" max="1" width="85" customWidth="1"/>
    <col min="2" max="2" width="14.09765625" customWidth="1"/>
    <col min="3" max="3" width="20.69921875" customWidth="1"/>
    <col min="4" max="4" width="23.3984375" customWidth="1"/>
    <col min="5" max="5" width="19.69921875" customWidth="1"/>
    <col min="6" max="6" width="12.69921875" customWidth="1"/>
    <col min="7" max="7" width="11.69921875" customWidth="1"/>
    <col min="8" max="8" width="12.59765625" customWidth="1"/>
  </cols>
  <sheetData>
    <row r="1" spans="1:8" ht="72" customHeight="1">
      <c r="B1" s="351" t="s">
        <v>174</v>
      </c>
      <c r="C1" s="351"/>
      <c r="D1" s="351"/>
      <c r="E1" s="351"/>
      <c r="F1" s="351"/>
      <c r="G1" s="351"/>
      <c r="H1" s="351"/>
    </row>
    <row r="2" spans="1:8" ht="22.5" customHeight="1">
      <c r="B2" s="196" t="s">
        <v>1</v>
      </c>
      <c r="C2" s="196">
        <v>2021</v>
      </c>
      <c r="D2" s="196">
        <v>2020</v>
      </c>
      <c r="E2" s="196">
        <v>2019</v>
      </c>
      <c r="F2" s="196">
        <v>2018</v>
      </c>
      <c r="G2" s="196">
        <v>2017</v>
      </c>
      <c r="H2" s="196">
        <v>2016</v>
      </c>
    </row>
    <row r="3" spans="1:8" ht="18">
      <c r="A3" s="373" t="s">
        <v>367</v>
      </c>
      <c r="B3" s="374"/>
      <c r="C3" s="374"/>
      <c r="D3" s="374"/>
      <c r="E3" s="374"/>
      <c r="F3" s="374"/>
      <c r="G3" s="374"/>
      <c r="H3" s="375"/>
    </row>
    <row r="4" spans="1:8" ht="15.5">
      <c r="A4" s="199" t="s">
        <v>175</v>
      </c>
      <c r="B4" s="164"/>
      <c r="C4" s="223" t="s">
        <v>176</v>
      </c>
      <c r="D4" s="224" t="s">
        <v>177</v>
      </c>
      <c r="E4" s="225" t="s">
        <v>178</v>
      </c>
      <c r="F4" s="225" t="s">
        <v>179</v>
      </c>
      <c r="G4" s="214" t="s">
        <v>104</v>
      </c>
      <c r="H4" s="214" t="s">
        <v>104</v>
      </c>
    </row>
    <row r="5" spans="1:8">
      <c r="A5" s="163"/>
      <c r="B5" s="197"/>
      <c r="C5" s="198"/>
      <c r="D5" s="97"/>
      <c r="E5" s="95"/>
      <c r="F5" s="95"/>
      <c r="G5" s="96"/>
      <c r="H5" s="96"/>
    </row>
    <row r="6" spans="1:8" ht="15.5">
      <c r="A6" s="380" t="s">
        <v>180</v>
      </c>
      <c r="B6" s="380"/>
      <c r="C6" s="380"/>
      <c r="D6" s="380"/>
      <c r="E6" s="380"/>
      <c r="F6" s="380"/>
      <c r="G6" s="380"/>
      <c r="H6" s="381"/>
    </row>
    <row r="7" spans="1:8">
      <c r="A7" s="382" t="s">
        <v>181</v>
      </c>
      <c r="B7" s="383"/>
      <c r="C7" s="383"/>
      <c r="D7" s="383"/>
      <c r="E7" s="383"/>
      <c r="F7" s="383"/>
      <c r="G7" s="383"/>
      <c r="H7" s="384"/>
    </row>
    <row r="8" spans="1:8">
      <c r="A8" s="98" t="s">
        <v>182</v>
      </c>
      <c r="B8" s="100"/>
      <c r="C8" s="214">
        <v>628</v>
      </c>
      <c r="D8" s="214">
        <v>426</v>
      </c>
      <c r="E8" s="225">
        <v>356</v>
      </c>
      <c r="F8" s="225">
        <v>305</v>
      </c>
      <c r="G8" s="214">
        <v>240</v>
      </c>
      <c r="H8" s="214">
        <v>182</v>
      </c>
    </row>
    <row r="9" spans="1:8">
      <c r="A9" s="98" t="s">
        <v>183</v>
      </c>
      <c r="B9" s="100"/>
      <c r="C9" s="214">
        <v>15</v>
      </c>
      <c r="D9" s="214">
        <v>28</v>
      </c>
      <c r="E9" s="225">
        <v>21</v>
      </c>
      <c r="F9" s="225">
        <v>28</v>
      </c>
      <c r="G9" s="214">
        <v>18</v>
      </c>
      <c r="H9" s="214">
        <v>30</v>
      </c>
    </row>
    <row r="10" spans="1:8">
      <c r="A10" s="98" t="s">
        <v>184</v>
      </c>
      <c r="B10" s="100"/>
      <c r="C10" s="226">
        <v>0.45</v>
      </c>
      <c r="D10" s="226">
        <v>0.5</v>
      </c>
      <c r="E10" s="226">
        <v>0.44</v>
      </c>
      <c r="F10" s="227">
        <v>0.52</v>
      </c>
      <c r="G10" s="226">
        <v>0.51</v>
      </c>
      <c r="H10" s="228">
        <v>0.51</v>
      </c>
    </row>
    <row r="11" spans="1:8">
      <c r="A11" s="382" t="s">
        <v>185</v>
      </c>
      <c r="B11" s="383"/>
      <c r="C11" s="383"/>
      <c r="D11" s="383"/>
      <c r="E11" s="383"/>
      <c r="F11" s="383"/>
      <c r="G11" s="383"/>
      <c r="H11" s="384"/>
    </row>
    <row r="12" spans="1:8">
      <c r="A12" s="98" t="s">
        <v>182</v>
      </c>
      <c r="B12" s="100"/>
      <c r="C12" s="214">
        <v>41</v>
      </c>
      <c r="D12" s="214">
        <v>44</v>
      </c>
      <c r="E12" s="225">
        <v>41</v>
      </c>
      <c r="F12" s="225">
        <v>38</v>
      </c>
      <c r="G12" s="99">
        <v>33</v>
      </c>
      <c r="H12" s="214">
        <v>35</v>
      </c>
    </row>
    <row r="13" spans="1:8">
      <c r="A13" s="98" t="s">
        <v>186</v>
      </c>
      <c r="B13" s="100"/>
      <c r="C13" s="214">
        <v>63</v>
      </c>
      <c r="D13" s="214">
        <v>76</v>
      </c>
      <c r="E13" s="225">
        <v>35</v>
      </c>
      <c r="F13" s="225">
        <v>57</v>
      </c>
      <c r="G13" s="99">
        <v>64</v>
      </c>
      <c r="H13" s="214">
        <v>63</v>
      </c>
    </row>
    <row r="14" spans="1:8">
      <c r="A14" s="163"/>
      <c r="B14" s="176"/>
      <c r="C14" s="176"/>
      <c r="D14" s="176"/>
      <c r="E14" s="200"/>
      <c r="F14" s="200"/>
      <c r="G14" s="201"/>
      <c r="H14" s="202"/>
    </row>
    <row r="15" spans="1:8" ht="18">
      <c r="A15" s="373" t="s">
        <v>187</v>
      </c>
      <c r="B15" s="374"/>
      <c r="C15" s="374"/>
      <c r="D15" s="374"/>
      <c r="E15" s="374"/>
      <c r="F15" s="374"/>
      <c r="G15" s="374"/>
      <c r="H15" s="375"/>
    </row>
    <row r="16" spans="1:8" ht="24" customHeight="1">
      <c r="A16" s="212" t="s">
        <v>188</v>
      </c>
      <c r="B16" s="213"/>
      <c r="C16" s="215" t="s">
        <v>189</v>
      </c>
      <c r="D16" s="215">
        <v>0</v>
      </c>
      <c r="E16" s="229">
        <v>0</v>
      </c>
      <c r="F16" s="215" t="s">
        <v>104</v>
      </c>
      <c r="G16" s="215" t="s">
        <v>104</v>
      </c>
      <c r="H16" s="215" t="s">
        <v>104</v>
      </c>
    </row>
    <row r="17" spans="1:8">
      <c r="A17" s="175"/>
      <c r="B17" s="176"/>
      <c r="C17" s="203"/>
      <c r="D17" s="176"/>
      <c r="E17" s="204"/>
      <c r="F17" s="176"/>
      <c r="G17" s="176"/>
      <c r="H17" s="202"/>
    </row>
    <row r="18" spans="1:8" ht="18">
      <c r="A18" s="373" t="s">
        <v>190</v>
      </c>
      <c r="B18" s="374"/>
      <c r="C18" s="374"/>
      <c r="D18" s="374"/>
      <c r="E18" s="374"/>
      <c r="F18" s="374"/>
      <c r="G18" s="374"/>
      <c r="H18" s="375"/>
    </row>
    <row r="19" spans="1:8" ht="16">
      <c r="A19" s="205" t="s">
        <v>191</v>
      </c>
      <c r="B19" s="100"/>
      <c r="C19" s="214" t="s">
        <v>192</v>
      </c>
      <c r="D19" s="214" t="s">
        <v>427</v>
      </c>
      <c r="E19" s="214" t="s">
        <v>428</v>
      </c>
      <c r="F19" s="247" t="s">
        <v>430</v>
      </c>
      <c r="G19" s="226" t="s">
        <v>429</v>
      </c>
      <c r="H19" s="214" t="s">
        <v>104</v>
      </c>
    </row>
    <row r="20" spans="1:8" ht="18.5">
      <c r="A20" s="369" t="s">
        <v>373</v>
      </c>
      <c r="B20" s="370"/>
      <c r="C20" s="370"/>
      <c r="D20" s="370"/>
      <c r="E20" s="370"/>
      <c r="F20" s="370"/>
      <c r="G20" s="370"/>
      <c r="H20" s="370"/>
    </row>
    <row r="21" spans="1:8">
      <c r="A21" s="103" t="s">
        <v>193</v>
      </c>
      <c r="B21" s="176"/>
      <c r="C21" s="217" t="s">
        <v>194</v>
      </c>
      <c r="D21" s="218" t="s">
        <v>195</v>
      </c>
      <c r="E21" s="219" t="s">
        <v>195</v>
      </c>
      <c r="F21" s="214" t="s">
        <v>104</v>
      </c>
      <c r="G21" s="214" t="s">
        <v>104</v>
      </c>
      <c r="H21" s="214" t="s">
        <v>104</v>
      </c>
    </row>
    <row r="22" spans="1:8" ht="18.5">
      <c r="A22" s="369" t="s">
        <v>374</v>
      </c>
      <c r="B22" s="370"/>
      <c r="C22" s="370"/>
      <c r="D22" s="370"/>
      <c r="E22" s="370"/>
      <c r="F22" s="370"/>
      <c r="G22" s="370"/>
      <c r="H22" s="370"/>
    </row>
    <row r="23" spans="1:8">
      <c r="A23" s="103" t="s">
        <v>21</v>
      </c>
      <c r="B23" s="100"/>
      <c r="C23" s="217" t="s">
        <v>197</v>
      </c>
      <c r="D23" s="218" t="s">
        <v>198</v>
      </c>
      <c r="E23" s="219" t="s">
        <v>199</v>
      </c>
      <c r="F23" s="342" t="s">
        <v>432</v>
      </c>
      <c r="G23" s="342" t="s">
        <v>435</v>
      </c>
      <c r="H23" s="214" t="s">
        <v>104</v>
      </c>
    </row>
    <row r="24" spans="1:8" ht="15.5">
      <c r="A24" s="103" t="s">
        <v>196</v>
      </c>
      <c r="B24" s="100"/>
      <c r="C24" s="220" t="s">
        <v>201</v>
      </c>
      <c r="D24" s="221" t="s">
        <v>202</v>
      </c>
      <c r="E24" s="222" t="s">
        <v>203</v>
      </c>
      <c r="F24" s="343" t="s">
        <v>433</v>
      </c>
      <c r="G24" s="343" t="s">
        <v>434</v>
      </c>
      <c r="H24" s="214" t="s">
        <v>104</v>
      </c>
    </row>
    <row r="25" spans="1:8" ht="18.5">
      <c r="A25" s="369" t="s">
        <v>375</v>
      </c>
      <c r="B25" s="370"/>
      <c r="C25" s="370"/>
      <c r="D25" s="370"/>
      <c r="E25" s="370"/>
      <c r="F25" s="370"/>
      <c r="G25" s="370"/>
      <c r="H25" s="370"/>
    </row>
    <row r="26" spans="1:8">
      <c r="A26" s="103" t="s">
        <v>193</v>
      </c>
      <c r="B26" s="176"/>
      <c r="C26" s="217" t="s">
        <v>399</v>
      </c>
      <c r="D26" s="341" t="s">
        <v>431</v>
      </c>
      <c r="E26" s="219" t="s">
        <v>400</v>
      </c>
      <c r="F26" s="214" t="s">
        <v>104</v>
      </c>
      <c r="G26" s="214" t="s">
        <v>104</v>
      </c>
      <c r="H26" s="214" t="s">
        <v>104</v>
      </c>
    </row>
    <row r="27" spans="1:8" ht="15.5">
      <c r="A27" s="103" t="s">
        <v>200</v>
      </c>
      <c r="B27" s="176"/>
      <c r="C27" s="220" t="s">
        <v>399</v>
      </c>
      <c r="D27" s="221" t="s">
        <v>401</v>
      </c>
      <c r="E27" s="342" t="s">
        <v>401</v>
      </c>
      <c r="F27" s="214" t="s">
        <v>104</v>
      </c>
      <c r="G27" s="214" t="s">
        <v>104</v>
      </c>
      <c r="H27" s="214" t="s">
        <v>104</v>
      </c>
    </row>
    <row r="28" spans="1:8">
      <c r="A28" s="206"/>
      <c r="B28" s="176"/>
      <c r="C28" s="207"/>
      <c r="D28" s="207"/>
      <c r="E28" s="208"/>
      <c r="F28" s="203"/>
      <c r="G28" s="203"/>
      <c r="H28" s="202"/>
    </row>
    <row r="29" spans="1:8" ht="15.5">
      <c r="A29" s="369" t="s">
        <v>204</v>
      </c>
      <c r="B29" s="370"/>
      <c r="C29" s="370"/>
      <c r="D29" s="370"/>
      <c r="E29" s="370"/>
      <c r="F29" s="370"/>
      <c r="G29" s="370"/>
      <c r="H29" s="370"/>
    </row>
    <row r="30" spans="1:8" ht="15.5">
      <c r="A30" s="103" t="s">
        <v>205</v>
      </c>
      <c r="B30" s="214" t="s">
        <v>119</v>
      </c>
      <c r="C30" s="216" t="s">
        <v>402</v>
      </c>
      <c r="D30" s="321">
        <v>52</v>
      </c>
      <c r="E30" s="321">
        <v>64</v>
      </c>
      <c r="F30" s="321">
        <v>63</v>
      </c>
      <c r="G30" s="321">
        <v>61</v>
      </c>
      <c r="H30" s="321">
        <v>61</v>
      </c>
    </row>
    <row r="31" spans="1:8">
      <c r="A31" s="103" t="s">
        <v>206</v>
      </c>
      <c r="B31" s="214"/>
      <c r="C31" s="321">
        <v>905</v>
      </c>
      <c r="D31" s="321">
        <v>1188</v>
      </c>
      <c r="E31" s="321">
        <v>1430</v>
      </c>
      <c r="F31" s="321">
        <v>1425</v>
      </c>
      <c r="G31" s="321">
        <v>1374</v>
      </c>
      <c r="H31" s="321">
        <v>1413</v>
      </c>
    </row>
    <row r="32" spans="1:8">
      <c r="A32" s="103" t="s">
        <v>206</v>
      </c>
      <c r="B32" s="214" t="s">
        <v>207</v>
      </c>
      <c r="C32" s="214">
        <v>17.5</v>
      </c>
      <c r="D32" s="214">
        <v>15</v>
      </c>
      <c r="E32" s="214">
        <v>19.8</v>
      </c>
      <c r="F32" s="214">
        <v>18.399999999999999</v>
      </c>
      <c r="G32" s="214">
        <v>16.600000000000001</v>
      </c>
      <c r="H32" s="214">
        <v>17.600000000000001</v>
      </c>
    </row>
    <row r="33" spans="1:8">
      <c r="A33" s="209"/>
      <c r="B33" s="176"/>
      <c r="C33" s="176"/>
      <c r="D33" s="176"/>
      <c r="E33" s="210"/>
      <c r="F33" s="203"/>
      <c r="G33" s="203"/>
      <c r="H33" s="203"/>
    </row>
    <row r="34" spans="1:8" ht="15.5">
      <c r="A34" s="369" t="s">
        <v>208</v>
      </c>
      <c r="B34" s="370"/>
      <c r="C34" s="370"/>
      <c r="D34" s="370"/>
      <c r="E34" s="370"/>
      <c r="F34" s="370"/>
      <c r="G34" s="370"/>
      <c r="H34" s="370"/>
    </row>
    <row r="35" spans="1:8">
      <c r="A35" s="103" t="s">
        <v>209</v>
      </c>
      <c r="B35" s="214" t="s">
        <v>101</v>
      </c>
      <c r="C35" s="322">
        <v>6.5</v>
      </c>
      <c r="D35" s="322">
        <v>6.3</v>
      </c>
      <c r="E35" s="322">
        <v>5.7</v>
      </c>
      <c r="F35" s="322">
        <v>5.7</v>
      </c>
      <c r="G35" s="322">
        <v>5.2</v>
      </c>
      <c r="H35" s="322">
        <v>5</v>
      </c>
    </row>
    <row r="36" spans="1:8" ht="27">
      <c r="A36" s="212" t="s">
        <v>210</v>
      </c>
      <c r="B36" s="173" t="s">
        <v>63</v>
      </c>
      <c r="C36" s="344" t="s">
        <v>436</v>
      </c>
      <c r="D36" s="344" t="s">
        <v>437</v>
      </c>
      <c r="E36" s="344" t="s">
        <v>438</v>
      </c>
      <c r="F36" s="344" t="s">
        <v>439</v>
      </c>
      <c r="G36" s="344" t="s">
        <v>440</v>
      </c>
      <c r="H36" s="344" t="s">
        <v>441</v>
      </c>
    </row>
    <row r="37" spans="1:8" ht="27">
      <c r="A37" s="211" t="s">
        <v>211</v>
      </c>
      <c r="B37" s="215" t="s">
        <v>119</v>
      </c>
      <c r="C37" s="321">
        <v>53</v>
      </c>
      <c r="D37" s="321">
        <v>50</v>
      </c>
      <c r="E37" s="321">
        <v>44</v>
      </c>
      <c r="F37" s="321">
        <v>43</v>
      </c>
      <c r="G37" s="321">
        <v>40</v>
      </c>
      <c r="H37" s="321">
        <v>37</v>
      </c>
    </row>
    <row r="38" spans="1:8">
      <c r="A38" s="230"/>
      <c r="B38" s="231"/>
      <c r="C38" s="232"/>
      <c r="D38" s="232"/>
      <c r="E38" s="232"/>
      <c r="F38" s="232"/>
      <c r="G38" s="232"/>
      <c r="H38" s="232"/>
    </row>
    <row r="39" spans="1:8" ht="18.5">
      <c r="A39" s="369" t="s">
        <v>376</v>
      </c>
      <c r="B39" s="370"/>
      <c r="C39" s="370"/>
      <c r="D39" s="370"/>
      <c r="E39" s="370"/>
      <c r="F39" s="370"/>
      <c r="G39" s="370"/>
      <c r="H39" s="370"/>
    </row>
    <row r="40" spans="1:8" ht="27">
      <c r="A40" s="98" t="s">
        <v>212</v>
      </c>
      <c r="B40" s="25" t="s">
        <v>213</v>
      </c>
      <c r="C40" s="233" t="s">
        <v>104</v>
      </c>
      <c r="D40" s="215">
        <v>453</v>
      </c>
      <c r="E40" s="215">
        <v>597</v>
      </c>
      <c r="F40" s="215">
        <v>426</v>
      </c>
      <c r="G40" s="215">
        <v>441</v>
      </c>
      <c r="H40" s="215">
        <v>339</v>
      </c>
    </row>
    <row r="41" spans="1:8" ht="27">
      <c r="A41" s="98" t="s">
        <v>214</v>
      </c>
      <c r="B41" s="25" t="s">
        <v>213</v>
      </c>
      <c r="C41" s="233" t="s">
        <v>104</v>
      </c>
      <c r="D41" s="215">
        <v>77</v>
      </c>
      <c r="E41" s="215">
        <v>87</v>
      </c>
      <c r="F41" s="215">
        <v>93</v>
      </c>
      <c r="G41" s="215">
        <v>110</v>
      </c>
      <c r="H41" s="215">
        <v>125</v>
      </c>
    </row>
    <row r="42" spans="1:8" ht="15.5">
      <c r="A42" s="98" t="s">
        <v>215</v>
      </c>
      <c r="B42" s="234"/>
      <c r="C42" s="233" t="s">
        <v>104</v>
      </c>
      <c r="D42" s="241" t="s">
        <v>216</v>
      </c>
      <c r="E42" s="242" t="s">
        <v>217</v>
      </c>
      <c r="F42" s="243" t="s">
        <v>218</v>
      </c>
      <c r="G42" s="215" t="s">
        <v>104</v>
      </c>
      <c r="H42" s="215" t="s">
        <v>104</v>
      </c>
    </row>
    <row r="43" spans="1:8" ht="15.5">
      <c r="A43" s="98" t="s">
        <v>219</v>
      </c>
      <c r="B43" s="234"/>
      <c r="C43" s="233" t="s">
        <v>104</v>
      </c>
      <c r="D43" s="244" t="s">
        <v>220</v>
      </c>
      <c r="E43" s="245" t="s">
        <v>221</v>
      </c>
      <c r="F43" s="246" t="s">
        <v>222</v>
      </c>
      <c r="G43" s="215" t="s">
        <v>104</v>
      </c>
      <c r="H43" s="215" t="s">
        <v>104</v>
      </c>
    </row>
    <row r="44" spans="1:8">
      <c r="A44" s="199"/>
      <c r="B44" s="234"/>
      <c r="C44" s="235"/>
      <c r="D44" s="236"/>
      <c r="E44" s="236"/>
      <c r="F44" s="236"/>
      <c r="G44" s="237"/>
      <c r="H44" s="238"/>
    </row>
    <row r="45" spans="1:8" ht="18">
      <c r="A45" s="373" t="s">
        <v>368</v>
      </c>
      <c r="B45" s="374"/>
      <c r="C45" s="374"/>
      <c r="D45" s="374"/>
      <c r="E45" s="374"/>
      <c r="F45" s="374"/>
      <c r="G45" s="374"/>
      <c r="H45" s="375"/>
    </row>
    <row r="46" spans="1:8" ht="15.5">
      <c r="A46" s="371" t="s">
        <v>223</v>
      </c>
      <c r="B46" s="372"/>
      <c r="C46" s="372"/>
      <c r="D46" s="372"/>
      <c r="E46" s="372"/>
      <c r="F46" s="372"/>
      <c r="G46" s="372"/>
      <c r="H46" s="372"/>
    </row>
    <row r="47" spans="1:8" ht="15.5">
      <c r="A47" s="211" t="s">
        <v>224</v>
      </c>
      <c r="B47" s="226" t="s">
        <v>63</v>
      </c>
      <c r="C47" s="173" t="s">
        <v>442</v>
      </c>
      <c r="D47" s="173" t="s">
        <v>442</v>
      </c>
      <c r="E47" s="173" t="s">
        <v>443</v>
      </c>
      <c r="F47" s="173" t="s">
        <v>443</v>
      </c>
      <c r="G47" s="173" t="s">
        <v>444</v>
      </c>
      <c r="H47" s="173" t="s">
        <v>445</v>
      </c>
    </row>
    <row r="48" spans="1:8" ht="29">
      <c r="A48" s="211" t="s">
        <v>225</v>
      </c>
      <c r="B48" s="226" t="s">
        <v>63</v>
      </c>
      <c r="C48" s="173" t="s">
        <v>226</v>
      </c>
      <c r="D48" s="173" t="s">
        <v>227</v>
      </c>
      <c r="E48" s="173" t="s">
        <v>228</v>
      </c>
      <c r="F48" s="173" t="s">
        <v>446</v>
      </c>
      <c r="G48" s="173" t="s">
        <v>447</v>
      </c>
      <c r="H48" s="173" t="s">
        <v>447</v>
      </c>
    </row>
    <row r="49" spans="1:8" ht="15.5">
      <c r="A49" s="211" t="s">
        <v>229</v>
      </c>
      <c r="B49" s="226" t="s">
        <v>63</v>
      </c>
      <c r="C49" s="173" t="s">
        <v>450</v>
      </c>
      <c r="D49" s="173" t="s">
        <v>450</v>
      </c>
      <c r="E49" s="173" t="s">
        <v>451</v>
      </c>
      <c r="F49" s="173" t="s">
        <v>450</v>
      </c>
      <c r="G49" s="173" t="s">
        <v>450</v>
      </c>
      <c r="H49" s="173" t="s">
        <v>450</v>
      </c>
    </row>
    <row r="50" spans="1:8" ht="30.65" customHeight="1">
      <c r="A50" s="211" t="s">
        <v>230</v>
      </c>
      <c r="B50" s="226" t="s">
        <v>63</v>
      </c>
      <c r="C50" s="173" t="s">
        <v>450</v>
      </c>
      <c r="D50" s="173" t="s">
        <v>451</v>
      </c>
      <c r="E50" s="173" t="s">
        <v>451</v>
      </c>
      <c r="F50" s="215" t="s">
        <v>104</v>
      </c>
      <c r="G50" s="215" t="s">
        <v>104</v>
      </c>
      <c r="H50" s="215" t="s">
        <v>104</v>
      </c>
    </row>
    <row r="51" spans="1:8" ht="15.5">
      <c r="A51" s="211" t="s">
        <v>231</v>
      </c>
      <c r="B51" s="226" t="s">
        <v>63</v>
      </c>
      <c r="C51" s="173" t="s">
        <v>452</v>
      </c>
      <c r="D51" s="173" t="s">
        <v>453</v>
      </c>
      <c r="E51" s="173" t="s">
        <v>454</v>
      </c>
      <c r="F51" s="215" t="s">
        <v>104</v>
      </c>
      <c r="G51" s="215" t="s">
        <v>104</v>
      </c>
      <c r="H51" s="215" t="s">
        <v>104</v>
      </c>
    </row>
    <row r="52" spans="1:8" ht="29">
      <c r="A52" s="211" t="s">
        <v>232</v>
      </c>
      <c r="B52" s="226" t="s">
        <v>63</v>
      </c>
      <c r="C52" s="173" t="s">
        <v>233</v>
      </c>
      <c r="D52" s="173" t="s">
        <v>234</v>
      </c>
      <c r="E52" s="173" t="s">
        <v>235</v>
      </c>
      <c r="F52" s="173" t="s">
        <v>455</v>
      </c>
      <c r="G52" s="173" t="s">
        <v>456</v>
      </c>
      <c r="H52" s="173" t="s">
        <v>456</v>
      </c>
    </row>
    <row r="53" spans="1:8" ht="29">
      <c r="A53" s="211" t="s">
        <v>236</v>
      </c>
      <c r="B53" s="226" t="s">
        <v>63</v>
      </c>
      <c r="C53" s="173" t="s">
        <v>237</v>
      </c>
      <c r="D53" s="173" t="s">
        <v>237</v>
      </c>
      <c r="E53" s="173" t="s">
        <v>457</v>
      </c>
      <c r="F53" s="173" t="s">
        <v>457</v>
      </c>
      <c r="G53" s="215" t="s">
        <v>104</v>
      </c>
      <c r="H53" s="215" t="s">
        <v>104</v>
      </c>
    </row>
    <row r="54" spans="1:8" ht="15.5">
      <c r="A54" s="103" t="s">
        <v>238</v>
      </c>
      <c r="B54" s="226" t="s">
        <v>63</v>
      </c>
      <c r="C54" s="345" t="s">
        <v>458</v>
      </c>
      <c r="D54" s="173" t="s">
        <v>453</v>
      </c>
      <c r="E54" s="173" t="s">
        <v>454</v>
      </c>
      <c r="F54" s="248" t="s">
        <v>104</v>
      </c>
      <c r="G54" s="248" t="s">
        <v>104</v>
      </c>
      <c r="H54" s="248" t="s">
        <v>104</v>
      </c>
    </row>
    <row r="55" spans="1:8">
      <c r="A55" s="103" t="s">
        <v>239</v>
      </c>
      <c r="B55" s="226" t="s">
        <v>63</v>
      </c>
      <c r="C55" s="249" t="s">
        <v>240</v>
      </c>
      <c r="D55" s="250" t="s">
        <v>241</v>
      </c>
      <c r="E55" s="219" t="s">
        <v>242</v>
      </c>
      <c r="F55" s="248" t="s">
        <v>104</v>
      </c>
      <c r="G55" s="248" t="s">
        <v>104</v>
      </c>
      <c r="H55" s="248" t="s">
        <v>104</v>
      </c>
    </row>
    <row r="56" spans="1:8">
      <c r="A56" s="103" t="s">
        <v>243</v>
      </c>
      <c r="B56" s="226" t="s">
        <v>63</v>
      </c>
      <c r="C56" s="251" t="s">
        <v>244</v>
      </c>
      <c r="D56" s="252" t="s">
        <v>244</v>
      </c>
      <c r="E56" s="253" t="s">
        <v>245</v>
      </c>
      <c r="F56" s="248" t="s">
        <v>104</v>
      </c>
      <c r="G56" s="248" t="s">
        <v>104</v>
      </c>
      <c r="H56" s="248" t="s">
        <v>104</v>
      </c>
    </row>
    <row r="57" spans="1:8">
      <c r="A57" s="103" t="s">
        <v>246</v>
      </c>
      <c r="B57" s="226" t="s">
        <v>63</v>
      </c>
      <c r="C57" s="251" t="s">
        <v>247</v>
      </c>
      <c r="D57" s="252" t="s">
        <v>247</v>
      </c>
      <c r="E57" s="253" t="s">
        <v>247</v>
      </c>
      <c r="F57" s="248" t="s">
        <v>104</v>
      </c>
      <c r="G57" s="248" t="s">
        <v>104</v>
      </c>
      <c r="H57" s="248" t="s">
        <v>104</v>
      </c>
    </row>
    <row r="58" spans="1:8">
      <c r="A58" s="103" t="s">
        <v>248</v>
      </c>
      <c r="B58" s="226" t="s">
        <v>63</v>
      </c>
      <c r="C58" s="251" t="s">
        <v>245</v>
      </c>
      <c r="D58" s="252" t="s">
        <v>247</v>
      </c>
      <c r="E58" s="253" t="s">
        <v>247</v>
      </c>
      <c r="F58" s="248" t="s">
        <v>104</v>
      </c>
      <c r="G58" s="248" t="s">
        <v>104</v>
      </c>
      <c r="H58" s="248" t="s">
        <v>104</v>
      </c>
    </row>
    <row r="59" spans="1:8">
      <c r="A59" s="103" t="s">
        <v>249</v>
      </c>
      <c r="B59" s="226" t="s">
        <v>63</v>
      </c>
      <c r="C59" s="251" t="s">
        <v>247</v>
      </c>
      <c r="D59" s="252" t="s">
        <v>247</v>
      </c>
      <c r="E59" s="253" t="s">
        <v>250</v>
      </c>
      <c r="F59" s="248" t="s">
        <v>104</v>
      </c>
      <c r="G59" s="248" t="s">
        <v>104</v>
      </c>
      <c r="H59" s="248" t="s">
        <v>104</v>
      </c>
    </row>
    <row r="60" spans="1:8">
      <c r="A60" s="103" t="s">
        <v>251</v>
      </c>
      <c r="B60" s="226" t="s">
        <v>63</v>
      </c>
      <c r="C60" s="254" t="s">
        <v>242</v>
      </c>
      <c r="D60" s="255" t="s">
        <v>252</v>
      </c>
      <c r="E60" s="222" t="s">
        <v>253</v>
      </c>
      <c r="F60" s="248" t="s">
        <v>104</v>
      </c>
      <c r="G60" s="248" t="s">
        <v>104</v>
      </c>
      <c r="H60" s="248" t="s">
        <v>104</v>
      </c>
    </row>
    <row r="61" spans="1:8" ht="15.5">
      <c r="A61" s="211" t="s">
        <v>254</v>
      </c>
      <c r="B61" s="226" t="s">
        <v>63</v>
      </c>
      <c r="C61" s="222" t="s">
        <v>253</v>
      </c>
      <c r="D61" s="343" t="s">
        <v>459</v>
      </c>
      <c r="E61" s="346" t="s">
        <v>460</v>
      </c>
      <c r="F61" s="346" t="s">
        <v>460</v>
      </c>
      <c r="G61" s="346" t="s">
        <v>460</v>
      </c>
      <c r="H61" s="346" t="s">
        <v>461</v>
      </c>
    </row>
    <row r="62" spans="1:8" ht="29">
      <c r="A62" s="211" t="s">
        <v>255</v>
      </c>
      <c r="B62" s="226" t="s">
        <v>63</v>
      </c>
      <c r="C62" s="219" t="s">
        <v>242</v>
      </c>
      <c r="D62" s="343" t="s">
        <v>459</v>
      </c>
      <c r="E62" s="222" t="s">
        <v>253</v>
      </c>
      <c r="F62" s="214" t="s">
        <v>104</v>
      </c>
      <c r="G62" s="214" t="s">
        <v>104</v>
      </c>
      <c r="H62" s="214" t="s">
        <v>104</v>
      </c>
    </row>
    <row r="63" spans="1:8" ht="15.5">
      <c r="A63" s="211" t="s">
        <v>256</v>
      </c>
      <c r="B63" s="226" t="s">
        <v>63</v>
      </c>
      <c r="C63" s="253" t="s">
        <v>245</v>
      </c>
      <c r="D63" s="253" t="s">
        <v>247</v>
      </c>
      <c r="E63" s="253" t="s">
        <v>250</v>
      </c>
      <c r="F63" s="253" t="s">
        <v>250</v>
      </c>
      <c r="G63" s="253" t="s">
        <v>250</v>
      </c>
      <c r="H63" s="253" t="s">
        <v>250</v>
      </c>
    </row>
    <row r="64" spans="1:8" ht="29">
      <c r="A64" s="211" t="s">
        <v>257</v>
      </c>
      <c r="B64" s="226" t="s">
        <v>63</v>
      </c>
      <c r="C64" s="253" t="s">
        <v>250</v>
      </c>
      <c r="D64" s="253" t="s">
        <v>250</v>
      </c>
      <c r="E64" s="253" t="s">
        <v>250</v>
      </c>
      <c r="F64" s="248" t="s">
        <v>104</v>
      </c>
      <c r="G64" s="248" t="s">
        <v>104</v>
      </c>
      <c r="H64" s="248" t="s">
        <v>104</v>
      </c>
    </row>
    <row r="65" spans="1:8">
      <c r="A65" s="209"/>
      <c r="B65" s="183"/>
      <c r="C65" s="239"/>
      <c r="D65" s="239"/>
      <c r="E65" s="239"/>
      <c r="F65" s="240"/>
      <c r="G65" s="240"/>
      <c r="H65" s="240"/>
    </row>
    <row r="66" spans="1:8" ht="15.5">
      <c r="A66" s="371" t="s">
        <v>258</v>
      </c>
      <c r="B66" s="372"/>
      <c r="C66" s="372"/>
      <c r="D66" s="372"/>
      <c r="E66" s="372"/>
      <c r="F66" s="372"/>
      <c r="G66" s="372"/>
      <c r="H66" s="372"/>
    </row>
    <row r="67" spans="1:8">
      <c r="A67" s="103" t="s">
        <v>259</v>
      </c>
      <c r="B67" s="226" t="s">
        <v>63</v>
      </c>
      <c r="C67" s="256" t="str">
        <f>C47</f>
        <v>55 %</v>
      </c>
      <c r="D67" s="256" t="str">
        <f t="shared" ref="D67:H67" si="0">D47</f>
        <v>55 %</v>
      </c>
      <c r="E67" s="256" t="str">
        <f t="shared" si="0"/>
        <v>56 %</v>
      </c>
      <c r="F67" s="257" t="str">
        <f t="shared" si="0"/>
        <v>56 %</v>
      </c>
      <c r="G67" s="256" t="str">
        <f t="shared" si="0"/>
        <v>57 %</v>
      </c>
      <c r="H67" s="256" t="str">
        <f t="shared" si="0"/>
        <v>58 %</v>
      </c>
    </row>
    <row r="68" spans="1:8">
      <c r="A68" s="103" t="s">
        <v>260</v>
      </c>
      <c r="B68" s="226" t="s">
        <v>63</v>
      </c>
      <c r="C68" s="259" t="s">
        <v>462</v>
      </c>
      <c r="D68" s="259" t="s">
        <v>463</v>
      </c>
      <c r="E68" s="259" t="s">
        <v>470</v>
      </c>
      <c r="F68" s="258" t="s">
        <v>104</v>
      </c>
      <c r="G68" s="248" t="s">
        <v>104</v>
      </c>
      <c r="H68" s="248" t="s">
        <v>104</v>
      </c>
    </row>
    <row r="69" spans="1:8">
      <c r="A69" s="103" t="s">
        <v>261</v>
      </c>
      <c r="B69" s="226" t="s">
        <v>63</v>
      </c>
      <c r="C69" s="259" t="s">
        <v>462</v>
      </c>
      <c r="D69" s="259" t="s">
        <v>452</v>
      </c>
      <c r="E69" s="259" t="s">
        <v>469</v>
      </c>
      <c r="F69" s="258" t="s">
        <v>104</v>
      </c>
      <c r="G69" s="248" t="s">
        <v>104</v>
      </c>
      <c r="H69" s="248" t="s">
        <v>104</v>
      </c>
    </row>
    <row r="70" spans="1:8" ht="15.5">
      <c r="A70" s="103" t="s">
        <v>262</v>
      </c>
      <c r="B70" s="226" t="s">
        <v>63</v>
      </c>
      <c r="C70" s="259" t="s">
        <v>263</v>
      </c>
      <c r="D70" s="259" t="s">
        <v>264</v>
      </c>
      <c r="E70" s="259" t="s">
        <v>265</v>
      </c>
      <c r="F70" s="259" t="s">
        <v>446</v>
      </c>
      <c r="G70" s="259" t="s">
        <v>447</v>
      </c>
      <c r="H70" s="259" t="s">
        <v>447</v>
      </c>
    </row>
    <row r="71" spans="1:8" ht="15.5">
      <c r="A71" s="103" t="s">
        <v>266</v>
      </c>
      <c r="B71" s="226" t="s">
        <v>63</v>
      </c>
      <c r="C71" s="259" t="s">
        <v>453</v>
      </c>
      <c r="D71" s="259" t="s">
        <v>468</v>
      </c>
      <c r="E71" s="259" t="s">
        <v>468</v>
      </c>
      <c r="F71" s="258" t="s">
        <v>104</v>
      </c>
      <c r="G71" s="248" t="s">
        <v>104</v>
      </c>
      <c r="H71" s="248" t="s">
        <v>104</v>
      </c>
    </row>
    <row r="72" spans="1:8" ht="15.5">
      <c r="A72" s="103" t="s">
        <v>267</v>
      </c>
      <c r="B72" s="226" t="s">
        <v>63</v>
      </c>
      <c r="C72" s="259" t="s">
        <v>464</v>
      </c>
      <c r="D72" s="259" t="s">
        <v>467</v>
      </c>
      <c r="E72" s="259" t="s">
        <v>467</v>
      </c>
      <c r="F72" s="258" t="s">
        <v>104</v>
      </c>
      <c r="G72" s="248" t="s">
        <v>104</v>
      </c>
      <c r="H72" s="248" t="s">
        <v>104</v>
      </c>
    </row>
    <row r="73" spans="1:8" ht="15.5">
      <c r="A73" s="103" t="s">
        <v>268</v>
      </c>
      <c r="B73" s="226" t="s">
        <v>63</v>
      </c>
      <c r="C73" s="259" t="s">
        <v>465</v>
      </c>
      <c r="D73" s="259" t="s">
        <v>466</v>
      </c>
      <c r="E73" s="259" t="s">
        <v>466</v>
      </c>
      <c r="F73" s="258" t="s">
        <v>104</v>
      </c>
      <c r="G73" s="248" t="s">
        <v>104</v>
      </c>
      <c r="H73" s="248" t="s">
        <v>104</v>
      </c>
    </row>
    <row r="74" spans="1:8">
      <c r="A74" s="206"/>
      <c r="C74" s="260"/>
      <c r="D74" s="260"/>
      <c r="E74" s="260"/>
      <c r="F74" s="231"/>
      <c r="G74" s="231"/>
      <c r="H74" s="258"/>
    </row>
    <row r="75" spans="1:8" ht="15.5">
      <c r="A75" s="371" t="s">
        <v>269</v>
      </c>
      <c r="B75" s="372"/>
      <c r="C75" s="372"/>
      <c r="D75" s="372"/>
      <c r="E75" s="372"/>
      <c r="F75" s="372"/>
      <c r="G75" s="372"/>
      <c r="H75" s="372"/>
    </row>
    <row r="76" spans="1:8" ht="19">
      <c r="A76" s="376" t="s">
        <v>270</v>
      </c>
      <c r="B76" s="377"/>
      <c r="C76" s="377"/>
      <c r="D76" s="377"/>
      <c r="E76" s="377"/>
      <c r="F76" s="377"/>
      <c r="G76" s="377"/>
      <c r="H76" s="378"/>
    </row>
    <row r="77" spans="1:8">
      <c r="A77" s="103" t="s">
        <v>271</v>
      </c>
      <c r="B77" s="226" t="s">
        <v>63</v>
      </c>
      <c r="C77" s="226" t="s">
        <v>275</v>
      </c>
      <c r="D77" s="261" t="s">
        <v>449</v>
      </c>
      <c r="E77" s="261" t="s">
        <v>449</v>
      </c>
      <c r="F77" s="214" t="s">
        <v>104</v>
      </c>
      <c r="G77" s="214" t="s">
        <v>104</v>
      </c>
      <c r="H77" s="214" t="s">
        <v>104</v>
      </c>
    </row>
    <row r="78" spans="1:8">
      <c r="A78" s="103" t="s">
        <v>272</v>
      </c>
      <c r="B78" s="226" t="s">
        <v>63</v>
      </c>
      <c r="C78" s="226" t="s">
        <v>273</v>
      </c>
      <c r="D78" s="226" t="s">
        <v>448</v>
      </c>
      <c r="E78" s="226" t="s">
        <v>448</v>
      </c>
      <c r="F78" s="214" t="s">
        <v>104</v>
      </c>
      <c r="G78" s="214" t="s">
        <v>104</v>
      </c>
      <c r="H78" s="214" t="s">
        <v>104</v>
      </c>
    </row>
    <row r="79" spans="1:8">
      <c r="A79" s="103" t="s">
        <v>274</v>
      </c>
      <c r="B79" s="226" t="s">
        <v>63</v>
      </c>
      <c r="C79" s="226" t="s">
        <v>275</v>
      </c>
      <c r="D79" s="226" t="s">
        <v>275</v>
      </c>
      <c r="E79" s="226" t="s">
        <v>275</v>
      </c>
      <c r="F79" s="214" t="s">
        <v>104</v>
      </c>
      <c r="G79" s="214" t="s">
        <v>104</v>
      </c>
      <c r="H79" s="214" t="s">
        <v>104</v>
      </c>
    </row>
    <row r="80" spans="1:8">
      <c r="A80" s="206" t="s">
        <v>276</v>
      </c>
      <c r="B80" s="226" t="s">
        <v>63</v>
      </c>
      <c r="C80" s="261" t="s">
        <v>277</v>
      </c>
      <c r="D80" s="261" t="s">
        <v>277</v>
      </c>
      <c r="E80" s="261" t="s">
        <v>277</v>
      </c>
      <c r="F80" s="214" t="s">
        <v>104</v>
      </c>
      <c r="G80" s="214" t="s">
        <v>104</v>
      </c>
      <c r="H80" s="214" t="s">
        <v>104</v>
      </c>
    </row>
    <row r="81" spans="1:8">
      <c r="A81" s="282"/>
      <c r="C81" s="285"/>
      <c r="D81" s="286"/>
      <c r="E81" s="286"/>
      <c r="F81" s="18"/>
      <c r="G81" s="18"/>
      <c r="H81" s="18"/>
    </row>
    <row r="82" spans="1:8" ht="19">
      <c r="A82" s="368" t="s">
        <v>278</v>
      </c>
      <c r="B82" s="368"/>
      <c r="C82" s="368"/>
      <c r="D82" s="368"/>
      <c r="E82" s="368"/>
      <c r="F82" s="368"/>
      <c r="G82" s="368"/>
      <c r="H82" s="368"/>
    </row>
    <row r="83" spans="1:8" ht="29">
      <c r="A83" s="287" t="s">
        <v>279</v>
      </c>
      <c r="B83" s="226" t="s">
        <v>63</v>
      </c>
      <c r="C83" s="273" t="s">
        <v>280</v>
      </c>
      <c r="D83" s="274" t="s">
        <v>281</v>
      </c>
      <c r="E83" s="275" t="s">
        <v>281</v>
      </c>
      <c r="F83" s="288" t="s">
        <v>104</v>
      </c>
      <c r="G83" s="288" t="s">
        <v>104</v>
      </c>
      <c r="H83" s="288" t="s">
        <v>104</v>
      </c>
    </row>
    <row r="84" spans="1:8" ht="15.5">
      <c r="A84" s="211" t="s">
        <v>282</v>
      </c>
      <c r="B84" s="226"/>
      <c r="C84" s="276" t="s">
        <v>283</v>
      </c>
      <c r="D84" s="277" t="s">
        <v>284</v>
      </c>
      <c r="E84" s="278" t="s">
        <v>285</v>
      </c>
      <c r="F84" s="272" t="s">
        <v>104</v>
      </c>
      <c r="G84" s="272" t="s">
        <v>104</v>
      </c>
      <c r="H84" s="272" t="s">
        <v>104</v>
      </c>
    </row>
    <row r="85" spans="1:8" ht="15.5">
      <c r="A85" s="211" t="s">
        <v>286</v>
      </c>
      <c r="B85" s="393" t="s">
        <v>287</v>
      </c>
      <c r="C85" s="279" t="s">
        <v>288</v>
      </c>
      <c r="D85" s="277" t="s">
        <v>289</v>
      </c>
      <c r="E85" s="278" t="s">
        <v>281</v>
      </c>
      <c r="F85" s="272" t="s">
        <v>104</v>
      </c>
      <c r="G85" s="272" t="s">
        <v>104</v>
      </c>
      <c r="H85" s="272" t="s">
        <v>104</v>
      </c>
    </row>
    <row r="86" spans="1:8">
      <c r="A86" s="211" t="s">
        <v>290</v>
      </c>
      <c r="B86" s="226" t="s">
        <v>63</v>
      </c>
      <c r="C86" s="276" t="s">
        <v>291</v>
      </c>
      <c r="D86" s="277" t="s">
        <v>292</v>
      </c>
      <c r="E86" s="278" t="s">
        <v>281</v>
      </c>
      <c r="F86" s="272" t="s">
        <v>104</v>
      </c>
      <c r="G86" s="272" t="s">
        <v>104</v>
      </c>
      <c r="H86" s="272" t="s">
        <v>104</v>
      </c>
    </row>
    <row r="87" spans="1:8">
      <c r="A87" s="316"/>
      <c r="B87" s="317"/>
      <c r="C87" s="318"/>
      <c r="D87" s="318"/>
      <c r="E87" s="318"/>
      <c r="F87" s="319"/>
      <c r="G87" s="319"/>
      <c r="H87" s="320"/>
    </row>
    <row r="88" spans="1:8" ht="19">
      <c r="A88" s="385" t="s">
        <v>293</v>
      </c>
      <c r="B88" s="377"/>
      <c r="C88" s="377"/>
      <c r="D88" s="377"/>
      <c r="E88" s="377"/>
      <c r="F88" s="377"/>
      <c r="G88" s="377"/>
      <c r="H88" s="378"/>
    </row>
    <row r="89" spans="1:8">
      <c r="A89" s="103" t="s">
        <v>294</v>
      </c>
      <c r="B89" s="177"/>
      <c r="C89" s="269" t="s">
        <v>295</v>
      </c>
      <c r="D89" s="270" t="s">
        <v>296</v>
      </c>
      <c r="E89" s="271" t="s">
        <v>297</v>
      </c>
      <c r="F89" s="272" t="s">
        <v>104</v>
      </c>
      <c r="G89" s="272" t="s">
        <v>104</v>
      </c>
      <c r="H89" s="272" t="s">
        <v>104</v>
      </c>
    </row>
    <row r="90" spans="1:8">
      <c r="A90" s="103" t="s">
        <v>298</v>
      </c>
      <c r="B90" s="177"/>
      <c r="C90" s="273" t="s">
        <v>299</v>
      </c>
      <c r="D90" s="274" t="s">
        <v>300</v>
      </c>
      <c r="E90" s="275" t="s">
        <v>301</v>
      </c>
      <c r="F90" s="272" t="s">
        <v>104</v>
      </c>
      <c r="G90" s="272" t="s">
        <v>104</v>
      </c>
      <c r="H90" s="272" t="s">
        <v>104</v>
      </c>
    </row>
    <row r="91" spans="1:8">
      <c r="A91" s="385" t="s">
        <v>302</v>
      </c>
      <c r="B91" s="386"/>
      <c r="C91" s="386"/>
      <c r="D91" s="386"/>
      <c r="E91" s="386"/>
      <c r="F91" s="386"/>
      <c r="G91" s="386"/>
      <c r="H91" s="387"/>
    </row>
    <row r="92" spans="1:8">
      <c r="A92" s="280" t="s">
        <v>303</v>
      </c>
      <c r="B92" s="177"/>
      <c r="C92" s="262" t="s">
        <v>304</v>
      </c>
      <c r="D92" s="263" t="s">
        <v>305</v>
      </c>
      <c r="E92" s="264" t="s">
        <v>306</v>
      </c>
      <c r="F92" s="265" t="s">
        <v>104</v>
      </c>
      <c r="G92" s="265" t="s">
        <v>104</v>
      </c>
      <c r="H92" s="265" t="s">
        <v>104</v>
      </c>
    </row>
    <row r="93" spans="1:8">
      <c r="A93" s="280" t="s">
        <v>307</v>
      </c>
      <c r="B93" s="177"/>
      <c r="C93" s="289" t="s">
        <v>308</v>
      </c>
      <c r="D93" s="290" t="s">
        <v>309</v>
      </c>
      <c r="E93" s="291" t="s">
        <v>310</v>
      </c>
      <c r="F93" s="265" t="s">
        <v>104</v>
      </c>
      <c r="G93" s="265" t="s">
        <v>104</v>
      </c>
      <c r="H93" s="265" t="s">
        <v>104</v>
      </c>
    </row>
    <row r="94" spans="1:8" ht="15.5">
      <c r="A94" s="103" t="s">
        <v>311</v>
      </c>
      <c r="B94" s="177"/>
      <c r="C94" s="266" t="s">
        <v>312</v>
      </c>
      <c r="D94" s="267" t="s">
        <v>313</v>
      </c>
      <c r="E94" s="268" t="s">
        <v>314</v>
      </c>
      <c r="F94" s="265" t="s">
        <v>104</v>
      </c>
      <c r="G94" s="265" t="s">
        <v>104</v>
      </c>
      <c r="H94" s="265" t="s">
        <v>104</v>
      </c>
    </row>
    <row r="95" spans="1:8">
      <c r="A95" s="282"/>
      <c r="C95" s="281"/>
      <c r="D95" s="281"/>
      <c r="E95" s="281"/>
      <c r="F95" s="283"/>
      <c r="G95" s="283"/>
      <c r="H95" s="284"/>
    </row>
    <row r="96" spans="1:8" ht="19">
      <c r="A96" s="368" t="s">
        <v>369</v>
      </c>
      <c r="B96" s="368"/>
      <c r="C96" s="368"/>
      <c r="D96" s="368"/>
      <c r="E96" s="368"/>
      <c r="F96" s="368"/>
      <c r="G96" s="368"/>
      <c r="H96" s="368"/>
    </row>
    <row r="97" spans="1:8" ht="15.5">
      <c r="A97" s="103" t="s">
        <v>315</v>
      </c>
      <c r="B97" s="214" t="s">
        <v>316</v>
      </c>
      <c r="C97" s="216" t="s">
        <v>317</v>
      </c>
      <c r="D97" s="321">
        <v>56</v>
      </c>
      <c r="E97" s="321">
        <v>58</v>
      </c>
      <c r="F97" s="321">
        <v>60</v>
      </c>
      <c r="G97" s="321">
        <v>45</v>
      </c>
      <c r="H97" s="321">
        <v>44</v>
      </c>
    </row>
    <row r="98" spans="1:8" ht="15.5">
      <c r="A98" s="103" t="s">
        <v>318</v>
      </c>
      <c r="B98" s="214" t="s">
        <v>316</v>
      </c>
      <c r="C98" s="321">
        <v>19</v>
      </c>
      <c r="D98" s="321">
        <v>19</v>
      </c>
      <c r="E98" s="321">
        <v>21</v>
      </c>
      <c r="F98" s="321">
        <v>20</v>
      </c>
      <c r="G98" s="321">
        <v>25</v>
      </c>
      <c r="H98" s="321">
        <v>21</v>
      </c>
    </row>
    <row r="99" spans="1:8">
      <c r="A99" s="103" t="s">
        <v>117</v>
      </c>
      <c r="B99" s="214" t="s">
        <v>316</v>
      </c>
      <c r="C99" s="321">
        <v>133</v>
      </c>
      <c r="D99" s="321">
        <v>75</v>
      </c>
      <c r="E99" s="321">
        <v>79</v>
      </c>
      <c r="F99" s="321">
        <v>80</v>
      </c>
      <c r="G99" s="321">
        <v>70</v>
      </c>
      <c r="H99" s="321">
        <v>65</v>
      </c>
    </row>
    <row r="101" spans="1:8">
      <c r="A101" s="94" t="s">
        <v>144</v>
      </c>
    </row>
    <row r="102" spans="1:8" ht="16">
      <c r="A102" s="101" t="s">
        <v>319</v>
      </c>
    </row>
    <row r="103" spans="1:8" ht="15.5">
      <c r="A103" t="s">
        <v>320</v>
      </c>
    </row>
    <row r="104" spans="1:8" ht="15.5">
      <c r="A104" t="s">
        <v>321</v>
      </c>
    </row>
    <row r="105" spans="1:8" ht="15.5">
      <c r="A105" t="s">
        <v>322</v>
      </c>
    </row>
    <row r="106" spans="1:8" ht="15.5">
      <c r="A106" s="180" t="s">
        <v>323</v>
      </c>
    </row>
    <row r="107" spans="1:8" ht="15.5">
      <c r="A107" s="181" t="s">
        <v>395</v>
      </c>
    </row>
    <row r="108" spans="1:8" ht="15.5">
      <c r="A108" s="182" t="s">
        <v>324</v>
      </c>
    </row>
    <row r="109" spans="1:8" ht="15.5">
      <c r="A109" t="s">
        <v>396</v>
      </c>
    </row>
    <row r="110" spans="1:8" ht="15.5">
      <c r="A110" s="181" t="s">
        <v>325</v>
      </c>
    </row>
    <row r="111" spans="1:8" ht="15.5">
      <c r="A111" t="s">
        <v>326</v>
      </c>
    </row>
    <row r="112" spans="1:8" ht="15.5">
      <c r="A112" s="191" t="s">
        <v>327</v>
      </c>
    </row>
    <row r="113" spans="1:15" ht="15.5">
      <c r="A113" s="181" t="s">
        <v>328</v>
      </c>
    </row>
    <row r="114" spans="1:15" ht="15.5">
      <c r="A114" t="s">
        <v>329</v>
      </c>
    </row>
    <row r="115" spans="1:15">
      <c r="A115" s="379" t="s">
        <v>397</v>
      </c>
      <c r="B115" s="379"/>
      <c r="C115" s="379"/>
      <c r="D115" s="379"/>
      <c r="E115" s="379"/>
      <c r="F115" s="379"/>
      <c r="G115" s="379"/>
      <c r="H115" s="379"/>
      <c r="I115" s="379"/>
      <c r="J115" s="379"/>
      <c r="K115" s="379"/>
      <c r="L115" s="379"/>
      <c r="M115" s="379"/>
      <c r="N115" s="379"/>
      <c r="O115" s="379"/>
    </row>
    <row r="116" spans="1:15" ht="15.5">
      <c r="A116" t="s">
        <v>398</v>
      </c>
    </row>
    <row r="117" spans="1:15" ht="15.5">
      <c r="A117" t="s">
        <v>330</v>
      </c>
    </row>
    <row r="118" spans="1:15" ht="15.5">
      <c r="A118" s="181" t="s">
        <v>331</v>
      </c>
    </row>
    <row r="119" spans="1:15" ht="15.5">
      <c r="A119" t="s">
        <v>332</v>
      </c>
    </row>
    <row r="120" spans="1:15" ht="15.5">
      <c r="A120" t="s">
        <v>333</v>
      </c>
    </row>
    <row r="121" spans="1:15" ht="15.5">
      <c r="A121" t="s">
        <v>334</v>
      </c>
      <c r="B121" s="165"/>
    </row>
    <row r="122" spans="1:15" ht="15.5">
      <c r="A122" t="s">
        <v>335</v>
      </c>
    </row>
    <row r="123" spans="1:15" ht="15.5">
      <c r="A123" t="s">
        <v>336</v>
      </c>
    </row>
    <row r="124" spans="1:15" ht="15.5">
      <c r="A124" s="181" t="s">
        <v>337</v>
      </c>
    </row>
    <row r="125" spans="1:15" ht="15.5">
      <c r="A125" s="181" t="s">
        <v>338</v>
      </c>
    </row>
    <row r="126" spans="1:15" ht="15.5">
      <c r="A126" s="181" t="s">
        <v>339</v>
      </c>
    </row>
    <row r="127" spans="1:15" ht="15.5">
      <c r="A127" s="181" t="s">
        <v>340</v>
      </c>
    </row>
    <row r="128" spans="1:15" ht="15.5">
      <c r="A128" s="181" t="s">
        <v>341</v>
      </c>
    </row>
    <row r="129" spans="1:1" ht="15.5">
      <c r="A129" s="181" t="s">
        <v>342</v>
      </c>
    </row>
    <row r="130" spans="1:1" ht="15.5">
      <c r="A130" s="181" t="s">
        <v>343</v>
      </c>
    </row>
    <row r="131" spans="1:1" ht="15.5">
      <c r="A131" s="181" t="s">
        <v>344</v>
      </c>
    </row>
  </sheetData>
  <mergeCells count="23">
    <mergeCell ref="A115:O115"/>
    <mergeCell ref="A34:H34"/>
    <mergeCell ref="B1:H1"/>
    <mergeCell ref="A3:H3"/>
    <mergeCell ref="A6:H6"/>
    <mergeCell ref="A7:H7"/>
    <mergeCell ref="A11:H11"/>
    <mergeCell ref="A15:H15"/>
    <mergeCell ref="A18:H18"/>
    <mergeCell ref="A20:H20"/>
    <mergeCell ref="A22:H22"/>
    <mergeCell ref="A25:H25"/>
    <mergeCell ref="A29:H29"/>
    <mergeCell ref="A82:H82"/>
    <mergeCell ref="A88:H88"/>
    <mergeCell ref="A91:H91"/>
    <mergeCell ref="A96:H96"/>
    <mergeCell ref="A39:H39"/>
    <mergeCell ref="A46:H46"/>
    <mergeCell ref="A45:H45"/>
    <mergeCell ref="A66:H66"/>
    <mergeCell ref="A75:H75"/>
    <mergeCell ref="A76:H7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zoomScaleNormal="100" workbookViewId="0">
      <pane xSplit="7" ySplit="2" topLeftCell="H3" activePane="bottomRight" state="frozen"/>
      <selection pane="topRight" activeCell="H1" sqref="H1"/>
      <selection pane="bottomLeft" activeCell="A3" sqref="A3"/>
      <selection pane="bottomRight" activeCell="L13" sqref="L13"/>
    </sheetView>
  </sheetViews>
  <sheetFormatPr defaultColWidth="9.09765625" defaultRowHeight="13.5"/>
  <cols>
    <col min="1" max="1" width="44.69921875" customWidth="1"/>
    <col min="2" max="3" width="14" customWidth="1"/>
    <col min="4" max="4" width="11.296875" customWidth="1"/>
    <col min="5" max="5" width="14.09765625" customWidth="1"/>
    <col min="6" max="7" width="14.296875" customWidth="1"/>
    <col min="8" max="8" width="10.796875" customWidth="1"/>
  </cols>
  <sheetData>
    <row r="1" spans="1:9" ht="73.5" customHeight="1">
      <c r="B1" s="351" t="s">
        <v>345</v>
      </c>
      <c r="C1" s="351"/>
      <c r="D1" s="351"/>
      <c r="E1" s="351"/>
      <c r="F1" s="351"/>
      <c r="G1" s="351"/>
      <c r="H1" s="351"/>
    </row>
    <row r="2" spans="1:9">
      <c r="B2" s="196" t="s">
        <v>393</v>
      </c>
      <c r="C2" s="196">
        <v>2021</v>
      </c>
      <c r="D2" s="196">
        <v>2020</v>
      </c>
      <c r="E2" s="196">
        <v>2019</v>
      </c>
      <c r="F2" s="196">
        <v>2018</v>
      </c>
      <c r="G2" s="196">
        <v>2017</v>
      </c>
      <c r="H2" s="196">
        <v>2016</v>
      </c>
    </row>
    <row r="3" spans="1:9" ht="19">
      <c r="A3" s="388" t="s">
        <v>346</v>
      </c>
      <c r="B3" s="388"/>
      <c r="C3" s="388"/>
      <c r="D3" s="388"/>
      <c r="E3" s="388"/>
      <c r="F3" s="388"/>
      <c r="G3" s="388"/>
      <c r="H3" s="388"/>
    </row>
    <row r="4" spans="1:9" ht="15.5">
      <c r="A4" s="306" t="s">
        <v>347</v>
      </c>
      <c r="B4" s="214" t="s">
        <v>63</v>
      </c>
      <c r="C4" s="348" t="s">
        <v>471</v>
      </c>
      <c r="D4" s="348" t="s">
        <v>472</v>
      </c>
      <c r="E4" s="348" t="s">
        <v>473</v>
      </c>
      <c r="F4" s="348" t="s">
        <v>474</v>
      </c>
      <c r="G4" s="348" t="s">
        <v>475</v>
      </c>
      <c r="H4" s="348" t="s">
        <v>476</v>
      </c>
    </row>
    <row r="5" spans="1:9">
      <c r="A5" s="292"/>
      <c r="C5" s="293"/>
      <c r="D5" s="293"/>
      <c r="E5" s="293"/>
      <c r="F5" s="294"/>
      <c r="G5" s="294"/>
      <c r="H5" s="295"/>
    </row>
    <row r="6" spans="1:9" ht="19">
      <c r="A6" s="296" t="s">
        <v>348</v>
      </c>
      <c r="B6" s="297"/>
      <c r="C6" s="297"/>
      <c r="D6" s="297"/>
      <c r="E6" s="298"/>
      <c r="F6" s="298"/>
      <c r="G6" s="298"/>
      <c r="H6" s="299"/>
    </row>
    <row r="7" spans="1:9" ht="20.25" customHeight="1">
      <c r="A7" s="300" t="s">
        <v>349</v>
      </c>
      <c r="B7" s="214" t="s">
        <v>63</v>
      </c>
      <c r="C7" s="348" t="s">
        <v>449</v>
      </c>
      <c r="D7" s="348" t="s">
        <v>449</v>
      </c>
      <c r="E7" s="348" t="s">
        <v>449</v>
      </c>
      <c r="F7" s="348" t="s">
        <v>449</v>
      </c>
      <c r="G7" s="348" t="s">
        <v>449</v>
      </c>
      <c r="H7" s="348" t="s">
        <v>449</v>
      </c>
    </row>
    <row r="8" spans="1:9" ht="52.5">
      <c r="A8" s="305" t="s">
        <v>350</v>
      </c>
      <c r="B8" s="102"/>
      <c r="C8" s="301">
        <v>0</v>
      </c>
      <c r="D8" s="301">
        <v>0</v>
      </c>
      <c r="E8" s="301">
        <v>0</v>
      </c>
      <c r="F8" s="173" t="s">
        <v>104</v>
      </c>
      <c r="G8" s="170" t="s">
        <v>104</v>
      </c>
      <c r="H8" s="173" t="s">
        <v>104</v>
      </c>
      <c r="I8" s="171"/>
    </row>
    <row r="9" spans="1:9">
      <c r="I9" s="171"/>
    </row>
    <row r="10" spans="1:9" ht="15.5">
      <c r="A10" s="389" t="s">
        <v>377</v>
      </c>
      <c r="B10" s="389"/>
      <c r="C10" s="389"/>
      <c r="D10" s="389"/>
      <c r="E10" s="389"/>
      <c r="F10" s="389"/>
      <c r="G10" s="389"/>
      <c r="H10" s="389"/>
      <c r="I10" s="171"/>
    </row>
    <row r="11" spans="1:9" ht="27">
      <c r="A11" s="300" t="s">
        <v>351</v>
      </c>
      <c r="B11" s="325" t="s">
        <v>207</v>
      </c>
      <c r="C11" s="334">
        <v>68618</v>
      </c>
      <c r="D11" s="334">
        <v>42484</v>
      </c>
      <c r="E11" s="334">
        <v>33723</v>
      </c>
      <c r="F11" s="173" t="s">
        <v>104</v>
      </c>
      <c r="G11" s="170" t="s">
        <v>104</v>
      </c>
      <c r="H11" s="173" t="s">
        <v>104</v>
      </c>
      <c r="I11" s="171"/>
    </row>
    <row r="12" spans="1:9" ht="27">
      <c r="A12" s="300" t="s">
        <v>352</v>
      </c>
      <c r="B12" s="325" t="s">
        <v>207</v>
      </c>
      <c r="C12" s="334">
        <v>38474</v>
      </c>
      <c r="D12" s="334">
        <v>6247</v>
      </c>
      <c r="E12" s="334">
        <v>3415</v>
      </c>
      <c r="F12" s="173" t="s">
        <v>104</v>
      </c>
      <c r="G12" s="170" t="s">
        <v>104</v>
      </c>
      <c r="H12" s="173" t="s">
        <v>104</v>
      </c>
      <c r="I12" s="171"/>
    </row>
    <row r="13" spans="1:9">
      <c r="A13" s="300" t="s">
        <v>117</v>
      </c>
      <c r="B13" s="325" t="s">
        <v>207</v>
      </c>
      <c r="C13" s="334">
        <f>C12+C11</f>
        <v>107092</v>
      </c>
      <c r="D13" s="334">
        <f>D12+D11</f>
        <v>48731</v>
      </c>
      <c r="E13" s="334">
        <f>E12+E11</f>
        <v>37138</v>
      </c>
      <c r="F13" s="173" t="s">
        <v>104</v>
      </c>
      <c r="G13" s="170" t="s">
        <v>104</v>
      </c>
      <c r="H13" s="173" t="s">
        <v>104</v>
      </c>
      <c r="I13" s="171"/>
    </row>
    <row r="14" spans="1:9">
      <c r="A14" s="302"/>
      <c r="B14" s="174"/>
      <c r="C14" s="303"/>
      <c r="D14" s="303"/>
      <c r="E14" s="303"/>
      <c r="F14" s="170"/>
      <c r="G14" s="170"/>
      <c r="H14" s="304"/>
      <c r="I14" s="171"/>
    </row>
    <row r="15" spans="1:9" ht="15.5">
      <c r="A15" s="389" t="s">
        <v>378</v>
      </c>
      <c r="B15" s="389"/>
      <c r="C15" s="389"/>
      <c r="D15" s="389"/>
      <c r="E15" s="389"/>
      <c r="F15" s="389"/>
      <c r="G15" s="389"/>
      <c r="H15" s="389"/>
      <c r="I15" s="171"/>
    </row>
    <row r="16" spans="1:9" ht="15.5">
      <c r="A16" s="323" t="s">
        <v>379</v>
      </c>
      <c r="B16" s="174"/>
      <c r="C16" s="330">
        <v>0</v>
      </c>
      <c r="D16" s="330">
        <v>0</v>
      </c>
      <c r="E16" s="326" t="s">
        <v>383</v>
      </c>
      <c r="F16" s="331">
        <v>20100</v>
      </c>
      <c r="G16" s="332">
        <v>41000</v>
      </c>
      <c r="H16" s="173" t="s">
        <v>104</v>
      </c>
      <c r="I16" s="171"/>
    </row>
    <row r="17" spans="1:9" ht="15">
      <c r="A17" s="324" t="s">
        <v>380</v>
      </c>
      <c r="B17" s="174"/>
      <c r="C17" s="327" t="s">
        <v>381</v>
      </c>
      <c r="D17" s="327" t="s">
        <v>382</v>
      </c>
      <c r="E17" s="327" t="s">
        <v>384</v>
      </c>
      <c r="F17" s="328" t="s">
        <v>385</v>
      </c>
      <c r="G17" s="329" t="s">
        <v>386</v>
      </c>
      <c r="H17" s="173" t="s">
        <v>104</v>
      </c>
      <c r="I17" s="171"/>
    </row>
    <row r="18" spans="1:9">
      <c r="A18" s="302"/>
      <c r="B18" s="174"/>
      <c r="C18" s="303"/>
      <c r="D18" s="303"/>
      <c r="E18" s="303"/>
      <c r="F18" s="170"/>
      <c r="G18" s="170"/>
      <c r="H18" s="304"/>
      <c r="I18" s="171"/>
    </row>
    <row r="19" spans="1:9" ht="15.5">
      <c r="A19" s="389" t="s">
        <v>353</v>
      </c>
      <c r="B19" s="389"/>
      <c r="C19" s="389"/>
      <c r="D19" s="389"/>
      <c r="E19" s="389"/>
      <c r="F19" s="389"/>
      <c r="G19" s="389"/>
      <c r="H19" s="389"/>
    </row>
    <row r="20" spans="1:9">
      <c r="A20" s="306" t="s">
        <v>354</v>
      </c>
      <c r="B20" s="214" t="s">
        <v>316</v>
      </c>
      <c r="C20" s="394">
        <v>1546.39</v>
      </c>
      <c r="D20" s="394">
        <v>806.11300000000006</v>
      </c>
      <c r="E20" s="394">
        <v>1146.491</v>
      </c>
      <c r="F20" s="394">
        <v>1168.1610000000001</v>
      </c>
      <c r="G20" s="394">
        <v>1052.8440000000001</v>
      </c>
      <c r="H20" s="394">
        <v>691.94600000000003</v>
      </c>
    </row>
    <row r="21" spans="1:9">
      <c r="A21" s="306" t="s">
        <v>355</v>
      </c>
      <c r="B21" s="214" t="s">
        <v>316</v>
      </c>
      <c r="C21" s="394">
        <v>77.010000000000005</v>
      </c>
      <c r="D21" s="394">
        <v>78.831999999999994</v>
      </c>
      <c r="E21" s="394">
        <v>75.775999999999996</v>
      </c>
      <c r="F21" s="394">
        <v>67.998999999999995</v>
      </c>
      <c r="G21" s="394">
        <v>60.970999999999997</v>
      </c>
      <c r="H21" s="394">
        <v>38.259</v>
      </c>
    </row>
    <row r="22" spans="1:9">
      <c r="A22" s="306" t="s">
        <v>356</v>
      </c>
      <c r="B22" s="214" t="s">
        <v>316</v>
      </c>
      <c r="C22" s="394">
        <v>634.54399999999998</v>
      </c>
      <c r="D22" s="394">
        <v>621.97699999999998</v>
      </c>
      <c r="E22" s="394">
        <v>608.91499999999996</v>
      </c>
      <c r="F22" s="394">
        <v>559.98299999999995</v>
      </c>
      <c r="G22" s="394">
        <v>600.774</v>
      </c>
      <c r="H22" s="394">
        <v>608.98299999999995</v>
      </c>
    </row>
    <row r="23" spans="1:9">
      <c r="A23" s="306" t="s">
        <v>117</v>
      </c>
      <c r="B23" s="214" t="s">
        <v>316</v>
      </c>
      <c r="C23" s="394">
        <f t="shared" ref="C23:H23" si="0">SUM(C20:C22)</f>
        <v>2257.944</v>
      </c>
      <c r="D23" s="394">
        <f t="shared" si="0"/>
        <v>1506.922</v>
      </c>
      <c r="E23" s="394">
        <f t="shared" si="0"/>
        <v>1831.182</v>
      </c>
      <c r="F23" s="394">
        <f t="shared" si="0"/>
        <v>1796.143</v>
      </c>
      <c r="G23" s="394">
        <f t="shared" si="0"/>
        <v>1714.5889999999999</v>
      </c>
      <c r="H23" s="394">
        <f t="shared" si="0"/>
        <v>1339.1880000000001</v>
      </c>
    </row>
    <row r="24" spans="1:9">
      <c r="A24" s="307"/>
      <c r="B24" s="176"/>
      <c r="C24" s="308"/>
      <c r="D24" s="308"/>
      <c r="E24" s="308"/>
      <c r="F24" s="308"/>
      <c r="G24" s="308"/>
      <c r="H24" s="309"/>
    </row>
    <row r="25" spans="1:9" ht="19">
      <c r="A25" s="390" t="s">
        <v>357</v>
      </c>
      <c r="B25" s="391"/>
      <c r="C25" s="391"/>
      <c r="D25" s="391"/>
      <c r="E25" s="391"/>
      <c r="F25" s="391"/>
      <c r="G25" s="391"/>
      <c r="H25" s="392"/>
    </row>
    <row r="26" spans="1:9" ht="15.5">
      <c r="A26" s="306" t="s">
        <v>392</v>
      </c>
      <c r="B26" s="214" t="s">
        <v>101</v>
      </c>
      <c r="C26" s="347">
        <v>4.0999999999999996</v>
      </c>
      <c r="D26" s="347">
        <v>4.0999999999999996</v>
      </c>
      <c r="E26" s="347">
        <v>3.9</v>
      </c>
      <c r="F26" s="347">
        <v>3.6</v>
      </c>
      <c r="G26" s="347">
        <v>3.8</v>
      </c>
      <c r="H26" s="347">
        <v>3.6</v>
      </c>
    </row>
    <row r="28" spans="1:9">
      <c r="A28" s="94" t="s">
        <v>144</v>
      </c>
    </row>
    <row r="29" spans="1:9" ht="15.5">
      <c r="A29" s="195" t="s">
        <v>358</v>
      </c>
    </row>
    <row r="30" spans="1:9" ht="15.5">
      <c r="A30" s="333" t="s">
        <v>387</v>
      </c>
    </row>
    <row r="31" spans="1:9" ht="15.5">
      <c r="A31" s="333" t="s">
        <v>388</v>
      </c>
    </row>
    <row r="32" spans="1:9" ht="15.5">
      <c r="A32" s="333" t="s">
        <v>389</v>
      </c>
    </row>
    <row r="33" spans="1:1" ht="15.5">
      <c r="A33" s="333" t="s">
        <v>390</v>
      </c>
    </row>
    <row r="34" spans="1:1" ht="15.5">
      <c r="A34" s="19" t="s">
        <v>391</v>
      </c>
    </row>
  </sheetData>
  <mergeCells count="6">
    <mergeCell ref="B1:H1"/>
    <mergeCell ref="A3:H3"/>
    <mergeCell ref="A19:H19"/>
    <mergeCell ref="A25:H25"/>
    <mergeCell ref="A10:H10"/>
    <mergeCell ref="A15:H1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D913E-E6BE-46A4-8C36-1DB01E70C85E}">
  <dimension ref="A1:C19"/>
  <sheetViews>
    <sheetView workbookViewId="0">
      <selection activeCell="E12" sqref="E12"/>
    </sheetView>
  </sheetViews>
  <sheetFormatPr defaultColWidth="9.09765625" defaultRowHeight="13.5"/>
  <cols>
    <col min="1" max="1" width="14.69921875" customWidth="1"/>
    <col min="2" max="2" width="20.296875" customWidth="1"/>
    <col min="3" max="3" width="15.296875" customWidth="1"/>
  </cols>
  <sheetData>
    <row r="1" spans="1:3" ht="15" thickBot="1">
      <c r="A1" s="143" t="s">
        <v>359</v>
      </c>
      <c r="B1" s="145">
        <v>159473</v>
      </c>
    </row>
    <row r="2" spans="1:3" ht="15" thickBot="1">
      <c r="A2" s="146" t="s">
        <v>360</v>
      </c>
      <c r="B2" s="147">
        <v>174618</v>
      </c>
    </row>
    <row r="3" spans="1:3" ht="15" thickBot="1">
      <c r="A3" s="146" t="s">
        <v>361</v>
      </c>
      <c r="B3" s="147">
        <v>16917</v>
      </c>
    </row>
    <row r="4" spans="1:3" ht="15" thickBot="1">
      <c r="A4" s="146" t="s">
        <v>362</v>
      </c>
      <c r="B4" s="147">
        <v>139117</v>
      </c>
    </row>
    <row r="5" spans="1:3" ht="14.5">
      <c r="A5" s="149" t="s">
        <v>363</v>
      </c>
      <c r="B5" s="144">
        <f>SUM(B1:B4)</f>
        <v>490125</v>
      </c>
    </row>
    <row r="6" spans="1:3" ht="14.5">
      <c r="A6" s="148" t="s">
        <v>67</v>
      </c>
      <c r="B6">
        <v>222.31695999999999</v>
      </c>
    </row>
    <row r="8" spans="1:3">
      <c r="B8" s="154" t="s">
        <v>364</v>
      </c>
    </row>
    <row r="9" spans="1:3">
      <c r="B9" t="s">
        <v>365</v>
      </c>
    </row>
    <row r="10" spans="1:3">
      <c r="A10" s="154">
        <v>2021</v>
      </c>
      <c r="B10" s="172">
        <v>1120204.348048327</v>
      </c>
      <c r="C10" s="172"/>
    </row>
    <row r="11" spans="1:3">
      <c r="A11" s="154">
        <v>2020</v>
      </c>
      <c r="B11" s="172">
        <v>1185647.8183085504</v>
      </c>
      <c r="C11" s="172">
        <v>1174877.5786987657</v>
      </c>
    </row>
    <row r="12" spans="1:3">
      <c r="A12" s="154">
        <v>2019</v>
      </c>
      <c r="B12" s="172">
        <v>1227328.2976301115</v>
      </c>
      <c r="C12" s="172">
        <v>1220283.4008097167</v>
      </c>
    </row>
    <row r="13" spans="1:3">
      <c r="A13" s="154">
        <v>2018</v>
      </c>
      <c r="B13" s="172">
        <v>1204994.0379491947</v>
      </c>
      <c r="C13" s="172">
        <v>1193555.2209676369</v>
      </c>
    </row>
    <row r="15" spans="1:3">
      <c r="B15" s="154" t="s">
        <v>366</v>
      </c>
    </row>
    <row r="16" spans="1:3">
      <c r="A16" s="154">
        <v>2021</v>
      </c>
      <c r="B16">
        <v>20015</v>
      </c>
    </row>
    <row r="17" spans="1:2">
      <c r="A17" s="154">
        <v>2020</v>
      </c>
      <c r="B17">
        <v>18740.871763650699</v>
      </c>
    </row>
    <row r="18" spans="1:2">
      <c r="A18" s="154">
        <v>2019</v>
      </c>
      <c r="B18">
        <v>18611.032251098601</v>
      </c>
    </row>
    <row r="19" spans="1:2">
      <c r="A19" s="154">
        <v>2018</v>
      </c>
      <c r="B19">
        <v>17834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bf6766b-cd37-47f4-9114-26842870f289">
      <UserInfo>
        <DisplayName>Philip, Nick</DisplayName>
        <AccountId>6669</AccountId>
        <AccountType/>
      </UserInfo>
      <UserInfo>
        <DisplayName>Hernandez Martinez, Nadia</DisplayName>
        <AccountId>6341</AccountId>
        <AccountType/>
      </UserInfo>
      <UserInfo>
        <DisplayName>Proskurovsky, Marina</DisplayName>
        <AccountId>6458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8D41966D77954FAE2FFA58616799AC" ma:contentTypeVersion="12" ma:contentTypeDescription="Create a new document." ma:contentTypeScope="" ma:versionID="31a64cf25501035cc4dad4e54cee8bd5">
  <xsd:schema xmlns:xsd="http://www.w3.org/2001/XMLSchema" xmlns:xs="http://www.w3.org/2001/XMLSchema" xmlns:p="http://schemas.microsoft.com/office/2006/metadata/properties" xmlns:ns3="7bf6766b-cd37-47f4-9114-26842870f289" xmlns:ns4="8c7b60b3-06e4-400a-833b-5d076065761e" targetNamespace="http://schemas.microsoft.com/office/2006/metadata/properties" ma:root="true" ma:fieldsID="1c7e01a1ceb4475276bde970c96c41ba" ns3:_="" ns4:_="">
    <xsd:import namespace="7bf6766b-cd37-47f4-9114-26842870f289"/>
    <xsd:import namespace="8c7b60b3-06e4-400a-833b-5d076065761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f6766b-cd37-47f4-9114-26842870f28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7b60b3-06e4-400a-833b-5d076065761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2B6030-43B8-4A36-840A-B6F5661DC17F}">
  <ds:schemaRefs>
    <ds:schemaRef ds:uri="http://schemas.microsoft.com/sharepoint/v3/contenttype/forms"/>
  </ds:schemaRefs>
</ds:datastoreItem>
</file>

<file path=customXml/itemProps2.xml><?xml version="1.0" encoding="utf-8"?>
<ds:datastoreItem xmlns:ds="http://schemas.openxmlformats.org/officeDocument/2006/customXml" ds:itemID="{25F08E8D-91EB-40FD-A49C-4F4679FD05F3}">
  <ds:schemaRefs>
    <ds:schemaRef ds:uri="7bf6766b-cd37-47f4-9114-26842870f289"/>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8c7b60b3-06e4-400a-833b-5d076065761e"/>
    <ds:schemaRef ds:uri="http://www.w3.org/XML/1998/namespace"/>
    <ds:schemaRef ds:uri="http://purl.org/dc/dcmitype/"/>
  </ds:schemaRefs>
</ds:datastoreItem>
</file>

<file path=customXml/itemProps3.xml><?xml version="1.0" encoding="utf-8"?>
<ds:datastoreItem xmlns:ds="http://schemas.openxmlformats.org/officeDocument/2006/customXml" ds:itemID="{FE2A4AEB-6496-409A-9C2B-9B02470D5B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f6766b-cd37-47f4-9114-26842870f289"/>
    <ds:schemaRef ds:uri="8c7b60b3-06e4-400a-833b-5d07606576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vt:lpstr>
      <vt:lpstr>Environnement</vt:lpstr>
      <vt:lpstr>Société</vt:lpstr>
      <vt:lpstr>Gouvernance</vt:lpstr>
      <vt:lpstr>Reference material</vt:lpstr>
      <vt:lpstr>Environnement!Print_Area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Christie, Christopher</dc:creator>
  <cp:keywords/>
  <dc:description/>
  <cp:lastModifiedBy>Proskurovsky, Marina</cp:lastModifiedBy>
  <cp:revision/>
  <dcterms:created xsi:type="dcterms:W3CDTF">2018-11-19T18:58:18Z</dcterms:created>
  <dcterms:modified xsi:type="dcterms:W3CDTF">2022-04-07T20:04:43Z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0x010100618D41966D77954FAE2FFA58616799AC</vt:lpwstr>
  </property>
</Properties>
</file>